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<sst xmlns="http://schemas.openxmlformats.org/spreadsheetml/2006/main" count="251" uniqueCount="136">
  <si>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</si>
  <si>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</si>
  <si>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</si>
  <si>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</si>
  <si>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</si>
  <si>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</si>
  <si>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</si>
  <si>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</si>
  <si>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</si>
  <si>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</si>
  <si>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</si>
  <si>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</si>
  <si>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</si>
  <si>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</si>
  <si>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</si>
  <si>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</si>
  <si>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</si>
  <si>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</si>
  <si>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</si>
  <si>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</si>
  <si>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</si>
  <si>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</si>
  <si>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</si>
  <si>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</si>
  <si>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</si>
  <si>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</si>
  <si>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</si>
  <si>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</si>
  <si>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</si>
  <si>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</si>
  <si>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</si>
  <si>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</si>
  <si>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</si>
  <si>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</si>
  <si>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</si>
  <si>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</si>
  <si>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</si>
  <si>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</si>
  <si>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</si>
  <si>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</si>
  <si>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</si>
  <si>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</si>
  <si>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</si>
  <si>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</si>
  <si>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</si>
  <si>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</si>
  <si>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</si>
  <si>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</si>
  <si>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</si>
  <si>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</si>
  <si>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</si>
  <si>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</si>
  <si>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</si>
  <si>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</si>
  <si>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</si>
  <si>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</si>
  <si>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</si>
  <si>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</si>
  <si>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</si>
  <si>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</si>
  <si>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</si>
  <si>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</si>
  <si>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</si>
  <si>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</si>
  <si>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</si>
  <si>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</si>
  <si>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</si>
  <si>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</si>
  <si>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</si>
  <si>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</si>
  <si>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</si>
  <si>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</si>
  <si>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</si>
  <si>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</si>
  <si>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</si>
  <si>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</si>
  <si>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</si>
  <si>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</si>
  <si>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</si>
  <si>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</si>
  <si>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</si>
  <si>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</si>
  <si>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</si>
  <si>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</si>
  <si>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</si>
  <si>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</si>
  <si>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</si>
  <si>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</si>
  <si>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</si>
  <si>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</si>
  <si>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(f) Onaangewende voorraad (a+b-c-d-e)</t>
  </si>
  <si>
    <t xml:space="preserve">Monthly announcement of information / Maandelikse bekendmaking van inligting (1) </t>
  </si>
  <si>
    <t>2015/16 Year (Oct - Sep) / 2015/16 Jaar (Okt - Sep) (2)</t>
  </si>
  <si>
    <t>1 Oct/Okt 2015</t>
  </si>
  <si>
    <t>Imported</t>
  </si>
  <si>
    <t xml:space="preserve">Ingevoer </t>
  </si>
  <si>
    <t xml:space="preserve">Eindvoorraad 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</si>
  <si>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</si>
  <si>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</si>
  <si>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</si>
  <si>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Verwys ook na algemene voetnotas.</t>
  </si>
  <si>
    <t>Also refer to general foot notes.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</si>
  <si>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</si>
  <si>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</si>
  <si>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</si>
  <si>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</si>
  <si>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</si>
  <si>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</si>
  <si>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SMD-112015</t>
  </si>
  <si>
    <t>Oct/Okt 2015</t>
  </si>
  <si>
    <t>Oct/Okt 2014</t>
  </si>
  <si>
    <t>31 Oct/Okt 2015</t>
  </si>
  <si>
    <t>31 Oct/Okt 2014</t>
  </si>
  <si>
    <t>October 2015</t>
  </si>
  <si>
    <t>Oktober 2015</t>
  </si>
  <si>
    <t>Producer deliveries directly from farms (ton):</t>
  </si>
  <si>
    <t>Produsentelewerings direk vanaf plase (ton):</t>
  </si>
  <si>
    <t>August 2013</t>
  </si>
  <si>
    <t>Augustus 2013</t>
  </si>
  <si>
    <t>September 2013</t>
  </si>
  <si>
    <t>Also refer to general footnotes.</t>
  </si>
  <si>
    <t>Surplus(-)/Deficit(+)(iii)</t>
  </si>
  <si>
    <t>Surplus(-)/Tekort(+)(iii)</t>
  </si>
  <si>
    <t xml:space="preserve">Monthly announcement of data / Maandelikse bekendmaking van data (1) </t>
  </si>
  <si>
    <t>May/Mei 2016</t>
  </si>
  <si>
    <t>1 May/Mei 2016</t>
  </si>
  <si>
    <t>31 May/Mei 2016</t>
  </si>
  <si>
    <t>SMD-072016</t>
  </si>
  <si>
    <t>Jun 2016</t>
  </si>
  <si>
    <t>Oct/Okt 2015  - Jun 2016</t>
  </si>
  <si>
    <t>Oct/Okt 2014  - Jun 2015</t>
  </si>
  <si>
    <t>1 Jun 2016</t>
  </si>
  <si>
    <t>Prog. Oct/Okt 2015  - Jun 2016</t>
  </si>
  <si>
    <t>Prog. Oct/Okt 2014  - Jun 2015</t>
  </si>
  <si>
    <t>30 Jun 2016</t>
  </si>
  <si>
    <t>30 Jun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</si>
</sst>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4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46" xfId="0" applyNumberFormat="1" applyFont="1" applyFill="1" applyBorder="1" applyAlignment="1">
      <alignment horizontal="right" vertical="center"/>
    </xf>
    <xf numFmtId="165" fontId="3" fillId="0" borderId="54" xfId="0" applyNumberFormat="1" applyFont="1" applyFill="1" applyBorder="1" applyAlignment="1" quotePrefix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 quotePrefix="1">
      <alignment horizontal="center" vertical="center"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3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61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40" xfId="55" applyNumberFormat="1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2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62" xfId="55" applyFont="1" applyFill="1" applyBorder="1" applyAlignment="1">
      <alignment horizontal="left" vertical="center"/>
      <protection/>
    </xf>
    <xf numFmtId="0" fontId="6" fillId="0" borderId="63" xfId="55" applyFont="1" applyFill="1" applyBorder="1" applyAlignment="1">
      <alignment vertical="center"/>
      <protection/>
    </xf>
    <xf numFmtId="0" fontId="3" fillId="0" borderId="64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5" fillId="0" borderId="62" xfId="55" applyFont="1" applyFill="1" applyBorder="1" applyAlignment="1" quotePrefix="1">
      <alignment horizontal="lef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64" xfId="55" applyFont="1" applyFill="1" applyBorder="1" applyAlignment="1" quotePrefix="1">
      <alignment horizontal="left" vertical="center"/>
      <protection/>
    </xf>
    <xf numFmtId="0" fontId="3" fillId="0" borderId="64" xfId="55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66" xfId="55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3" fillId="0" borderId="6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5" fillId="0" borderId="53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 quotePrefix="1">
      <alignment horizontal="lef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66" xfId="55" applyFont="1" applyFill="1" applyBorder="1" applyAlignment="1" quotePrefix="1">
      <alignment vertical="center"/>
      <protection/>
    </xf>
    <xf numFmtId="0" fontId="6" fillId="0" borderId="31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6" xfId="55" applyFont="1" applyFill="1" applyBorder="1" applyAlignment="1" quotePrefix="1">
      <alignment horizontal="right"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60" xfId="55" applyFont="1" applyFill="1" applyBorder="1" applyAlignment="1" quotePrefix="1">
      <alignment horizontal="right" vertical="center"/>
      <protection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48" xfId="55" applyFont="1" applyFill="1" applyBorder="1" applyAlignment="1" quotePrefix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8" xfId="55" applyFont="1" applyFill="1" applyBorder="1" applyAlignment="1">
      <alignment horizontal="left" vertical="center"/>
      <protection/>
    </xf>
    <xf numFmtId="164" fontId="3" fillId="0" borderId="54" xfId="0" applyNumberFormat="1" applyFont="1" applyFill="1" applyBorder="1" applyAlignment="1" quotePrefix="1">
      <alignment horizontal="center" vertical="center"/>
    </xf>
    <xf numFmtId="0" fontId="3" fillId="0" borderId="50" xfId="55" applyFont="1" applyFill="1" applyBorder="1" applyAlignment="1" quotePrefix="1">
      <alignment horizontal="left" vertical="center"/>
      <protection/>
    </xf>
    <xf numFmtId="0" fontId="3" fillId="0" borderId="4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0" fontId="3" fillId="0" borderId="40" xfId="55" applyFont="1" applyFill="1" applyBorder="1" applyAlignment="1">
      <alignment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0" xfId="55" applyFont="1" applyFill="1" applyBorder="1" applyAlignment="1" quotePrefix="1">
      <alignment horizontal="left"/>
      <protection/>
    </xf>
    <xf numFmtId="0" fontId="8" fillId="0" borderId="40" xfId="55" applyFont="1" applyFill="1" applyBorder="1" applyAlignment="1">
      <alignment horizontal="left"/>
      <protection/>
    </xf>
    <xf numFmtId="0" fontId="3" fillId="0" borderId="40" xfId="55" applyFont="1" applyFill="1" applyBorder="1" applyAlignment="1">
      <alignment horizontal="left"/>
      <protection/>
    </xf>
    <xf numFmtId="0" fontId="8" fillId="0" borderId="40" xfId="55" applyFont="1" applyFill="1" applyBorder="1" applyAlignment="1">
      <alignment/>
      <protection/>
    </xf>
    <xf numFmtId="0" fontId="8" fillId="0" borderId="39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61" xfId="0" applyNumberFormat="1" applyFont="1" applyFill="1" applyBorder="1" applyAlignment="1" quotePrefix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8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8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8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48" xfId="0" applyNumberFormat="1" applyFont="1" applyFill="1" applyBorder="1" applyAlignment="1">
      <alignment horizontal="center" vertical="center"/>
    </xf>
    <xf numFmtId="165" fontId="3" fillId="0" borderId="40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5" fontId="3" fillId="0" borderId="60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5" fontId="3" fillId="0" borderId="53" xfId="0" applyNumberFormat="1" applyFont="1" applyBorder="1" applyAlignment="1">
      <alignment vertical="center"/>
    </xf>
    <xf numFmtId="164" fontId="3" fillId="0" borderId="33" xfId="55" applyNumberFormat="1" applyFont="1" applyFill="1" applyBorder="1" applyAlignment="1">
      <alignment horizontal="center" vertical="center"/>
      <protection/>
    </xf>
    <xf numFmtId="164" fontId="3" fillId="0" borderId="38" xfId="55" applyNumberFormat="1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5" fontId="3" fillId="0" borderId="53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23" xfId="55" applyNumberFormat="1" applyFont="1" applyFill="1" applyBorder="1" applyAlignment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5" fontId="3" fillId="0" borderId="61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/>
      <protection/>
    </xf>
    <xf numFmtId="165" fontId="3" fillId="0" borderId="4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15" xfId="55" applyNumberFormat="1" applyFont="1" applyFill="1" applyBorder="1" applyAlignment="1">
      <alignment vertical="center"/>
      <protection/>
    </xf>
    <xf numFmtId="164" fontId="3" fillId="0" borderId="18" xfId="55" applyNumberFormat="1" applyFont="1" applyFill="1" applyBorder="1" applyAlignment="1">
      <alignment vertical="center"/>
      <protection/>
    </xf>
    <xf numFmtId="165" fontId="3" fillId="0" borderId="52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vertical="center"/>
      <protection/>
    </xf>
    <xf numFmtId="164" fontId="5" fillId="0" borderId="48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3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vertical="center"/>
      <protection/>
    </xf>
    <xf numFmtId="164" fontId="5" fillId="0" borderId="62" xfId="55" applyNumberFormat="1" applyFont="1" applyFill="1" applyBorder="1" applyAlignment="1">
      <alignment horizontal="left" vertical="center"/>
      <protection/>
    </xf>
    <xf numFmtId="164" fontId="6" fillId="0" borderId="63" xfId="55" applyNumberFormat="1" applyFont="1" applyFill="1" applyBorder="1" applyAlignment="1">
      <alignment vertical="center"/>
      <protection/>
    </xf>
    <xf numFmtId="164" fontId="3" fillId="0" borderId="64" xfId="55" applyNumberFormat="1" applyFont="1" applyFill="1" applyBorder="1" applyAlignment="1">
      <alignment vertical="center"/>
      <protection/>
    </xf>
    <xf numFmtId="164" fontId="6" fillId="0" borderId="64" xfId="55" applyNumberFormat="1" applyFont="1" applyFill="1" applyBorder="1" applyAlignment="1">
      <alignment horizontal="right" vertical="center"/>
      <protection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right" vertical="center"/>
      <protection/>
    </xf>
    <xf numFmtId="164" fontId="5" fillId="0" borderId="62" xfId="55" applyNumberFormat="1" applyFont="1" applyFill="1" applyBorder="1" applyAlignment="1" quotePrefix="1">
      <alignment horizontal="left" vertical="center"/>
      <protection/>
    </xf>
    <xf numFmtId="164" fontId="3" fillId="0" borderId="63" xfId="55" applyNumberFormat="1" applyFont="1" applyFill="1" applyBorder="1" applyAlignment="1">
      <alignment horizontal="left" vertical="center"/>
      <protection/>
    </xf>
    <xf numFmtId="164" fontId="3" fillId="0" borderId="64" xfId="55" applyNumberFormat="1" applyFont="1" applyFill="1" applyBorder="1" applyAlignment="1" quotePrefix="1">
      <alignment horizontal="left" vertical="center"/>
      <protection/>
    </xf>
    <xf numFmtId="164" fontId="3" fillId="0" borderId="64" xfId="55" applyNumberFormat="1" applyFont="1" applyFill="1" applyBorder="1" applyAlignment="1">
      <alignment horizontal="right" vertical="center"/>
      <protection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49" xfId="55" applyNumberFormat="1" applyFont="1" applyFill="1" applyBorder="1" applyAlignment="1">
      <alignment vertical="center"/>
      <protection/>
    </xf>
    <xf numFmtId="164" fontId="3" fillId="0" borderId="66" xfId="55" applyNumberFormat="1" applyFont="1" applyFill="1" applyBorder="1" applyAlignment="1">
      <alignment vertical="center"/>
      <protection/>
    </xf>
    <xf numFmtId="164" fontId="6" fillId="0" borderId="66" xfId="55" applyNumberFormat="1" applyFont="1" applyFill="1" applyBorder="1" applyAlignment="1">
      <alignment vertical="center"/>
      <protection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2" xfId="55" applyNumberFormat="1" applyFont="1" applyFill="1" applyBorder="1" applyAlignment="1">
      <alignment horizontal="right" vertical="center"/>
      <protection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3" fillId="0" borderId="66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65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right" vertical="center"/>
      <protection/>
    </xf>
    <xf numFmtId="164" fontId="3" fillId="0" borderId="36" xfId="55" applyNumberFormat="1" applyFont="1" applyFill="1" applyBorder="1" applyAlignment="1">
      <alignment horizontal="right" vertical="center"/>
      <protection/>
    </xf>
    <xf numFmtId="164" fontId="5" fillId="0" borderId="53" xfId="55" applyNumberFormat="1" applyFont="1" applyFill="1" applyBorder="1" applyAlignment="1">
      <alignment horizontal="right" vertical="center"/>
      <protection/>
    </xf>
    <xf numFmtId="164" fontId="6" fillId="0" borderId="64" xfId="55" applyNumberFormat="1" applyFont="1" applyFill="1" applyBorder="1" applyAlignment="1" quotePrefix="1">
      <alignment horizontal="left" vertical="center"/>
      <protection/>
    </xf>
    <xf numFmtId="164" fontId="6" fillId="0" borderId="42" xfId="55" applyNumberFormat="1" applyFont="1" applyFill="1" applyBorder="1" applyAlignment="1">
      <alignment horizontal="right" vertical="center"/>
      <protection/>
    </xf>
    <xf numFmtId="164" fontId="6" fillId="0" borderId="66" xfId="55" applyNumberFormat="1" applyFont="1" applyFill="1" applyBorder="1" applyAlignment="1" quotePrefix="1">
      <alignment vertical="center"/>
      <protection/>
    </xf>
    <xf numFmtId="164" fontId="6" fillId="0" borderId="31" xfId="55" applyNumberFormat="1" applyFont="1" applyFill="1" applyBorder="1" applyAlignment="1">
      <alignment horizontal="left" vertical="center"/>
      <protection/>
    </xf>
    <xf numFmtId="164" fontId="6" fillId="0" borderId="29" xfId="55" applyNumberFormat="1" applyFont="1" applyFill="1" applyBorder="1" applyAlignment="1">
      <alignment horizontal="right" vertical="center"/>
      <protection/>
    </xf>
    <xf numFmtId="164" fontId="6" fillId="0" borderId="37" xfId="55" applyNumberFormat="1" applyFont="1" applyFill="1" applyBorder="1" applyAlignment="1">
      <alignment horizontal="left" vertical="center"/>
      <protection/>
    </xf>
    <xf numFmtId="164" fontId="6" fillId="0" borderId="33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6" fillId="0" borderId="48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6" xfId="55" applyNumberFormat="1" applyFont="1" applyFill="1" applyBorder="1" applyAlignment="1" quotePrefix="1">
      <alignment horizontal="right" vertical="center"/>
      <protection/>
    </xf>
    <xf numFmtId="164" fontId="5" fillId="0" borderId="48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vertical="center"/>
      <protection/>
    </xf>
    <xf numFmtId="164" fontId="6" fillId="0" borderId="0" xfId="55" applyNumberFormat="1" applyFont="1" applyFill="1" applyBorder="1" applyAlignment="1">
      <alignment horizontal="right" vertical="center"/>
      <protection/>
    </xf>
    <xf numFmtId="164" fontId="5" fillId="0" borderId="5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right" vertical="center"/>
      <protection/>
    </xf>
    <xf numFmtId="164" fontId="5" fillId="0" borderId="39" xfId="55" applyNumberFormat="1" applyFont="1" applyFill="1" applyBorder="1" applyAlignment="1">
      <alignment horizontal="right" vertical="center"/>
      <protection/>
    </xf>
    <xf numFmtId="164" fontId="5" fillId="0" borderId="15" xfId="55" applyNumberFormat="1" applyFont="1" applyFill="1" applyBorder="1" applyAlignment="1">
      <alignment vertical="center"/>
      <protection/>
    </xf>
    <xf numFmtId="164" fontId="3" fillId="0" borderId="48" xfId="55" applyNumberFormat="1" applyFont="1" applyFill="1" applyBorder="1" applyAlignment="1">
      <alignment vertical="center"/>
      <protection/>
    </xf>
    <xf numFmtId="164" fontId="3" fillId="0" borderId="39" xfId="55" applyNumberFormat="1" applyFont="1" applyFill="1" applyBorder="1" applyAlignment="1">
      <alignment vertical="center"/>
      <protection/>
    </xf>
    <xf numFmtId="164" fontId="5" fillId="0" borderId="15" xfId="55" applyNumberFormat="1" applyFont="1" applyFill="1" applyBorder="1" applyAlignment="1" quotePrefix="1">
      <alignment horizontal="left" vertical="center"/>
      <protection/>
    </xf>
    <xf numFmtId="164" fontId="3" fillId="0" borderId="18" xfId="55" applyNumberFormat="1" applyFont="1" applyFill="1" applyBorder="1" applyAlignment="1">
      <alignment horizontal="left" vertical="center"/>
      <protection/>
    </xf>
    <xf numFmtId="164" fontId="3" fillId="0" borderId="17" xfId="55" applyNumberFormat="1" applyFont="1" applyFill="1" applyBorder="1" applyAlignment="1">
      <alignment horizontal="left" vertical="center"/>
      <protection/>
    </xf>
    <xf numFmtId="164" fontId="5" fillId="0" borderId="60" xfId="55" applyNumberFormat="1" applyFont="1" applyFill="1" applyBorder="1" applyAlignment="1" quotePrefix="1">
      <alignment horizontal="right" vertical="center"/>
      <protection/>
    </xf>
    <xf numFmtId="164" fontId="3" fillId="0" borderId="38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 quotePrefix="1">
      <alignment horizontal="left" vertical="center"/>
      <protection/>
    </xf>
    <xf numFmtId="164" fontId="3" fillId="0" borderId="50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horizontal="left" vertical="center"/>
      <protection/>
    </xf>
    <xf numFmtId="164" fontId="3" fillId="0" borderId="39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8" xfId="0" applyNumberFormat="1" applyFont="1" applyFill="1" applyBorder="1" applyAlignment="1">
      <alignment horizontal="center" vertical="center"/>
    </xf>
    <xf numFmtId="164" fontId="7" fillId="0" borderId="0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164" fontId="8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/>
      <protection/>
    </xf>
    <xf numFmtId="164" fontId="8" fillId="0" borderId="18" xfId="55" applyNumberFormat="1" applyFont="1" applyFill="1" applyBorder="1">
      <alignment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8" xfId="55" applyNumberFormat="1" applyFont="1" applyFill="1" applyBorder="1" applyAlignment="1">
      <alignment horizontal="left" vertical="center"/>
      <protection/>
    </xf>
    <xf numFmtId="0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4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164" fontId="5" fillId="0" borderId="48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0" xfId="55" applyNumberFormat="1" applyFont="1" applyFill="1" applyBorder="1" applyAlignment="1">
      <alignment horizontal="center" vertical="center"/>
      <protection/>
    </xf>
    <xf numFmtId="164" fontId="5" fillId="0" borderId="40" xfId="55" applyNumberFormat="1" applyFont="1" applyFill="1" applyBorder="1" applyAlignment="1" quotePrefix="1">
      <alignment horizontal="center" vertical="center"/>
      <protection/>
    </xf>
    <xf numFmtId="164" fontId="3" fillId="0" borderId="15" xfId="55" applyNumberFormat="1" applyFont="1" applyFill="1" applyBorder="1" applyAlignment="1" quotePrefix="1">
      <alignment horizontal="center" vertical="center"/>
      <protection/>
    </xf>
    <xf numFmtId="164" fontId="3" fillId="0" borderId="18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4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  <xf numFmtId="164" fontId="3" fillId="0" borderId="14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25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/>
      <protection/>
    </xf>
    <xf numFmtId="164" fontId="3" fillId="0" borderId="18" xfId="55" applyNumberFormat="1" applyFont="1" applyFill="1" applyBorder="1" applyAlignment="1">
      <alignment horizontal="center"/>
      <protection/>
    </xf>
    <xf numFmtId="164" fontId="3" fillId="0" borderId="17" xfId="55" applyNumberFormat="1" applyFont="1" applyFill="1" applyBorder="1" applyAlignment="1">
      <alignment horizontal="center"/>
      <protection/>
    </xf>
    <xf numFmtId="164" fontId="3" fillId="0" borderId="48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38" xfId="55" applyNumberFormat="1" applyFont="1" applyFill="1" applyBorder="1" applyAlignment="1">
      <alignment horizontal="center"/>
      <protection/>
    </xf>
    <xf numFmtId="164" fontId="3" fillId="0" borderId="50" xfId="55" applyNumberFormat="1" applyFont="1" applyFill="1" applyBorder="1" applyAlignment="1">
      <alignment horizont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39" xfId="55" applyNumberFormat="1" applyFont="1" applyFill="1" applyBorder="1" applyAlignment="1">
      <alignment horizontal="center"/>
      <protection/>
    </xf>
    <xf numFmtId="164" fontId="4" fillId="0" borderId="15" xfId="55" applyNumberFormat="1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17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 quotePrefix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center" vertical="center"/>
      <protection/>
    </xf>
    <xf numFmtId="164" fontId="3" fillId="0" borderId="52" xfId="0" applyNumberFormat="1" applyFont="1" applyFill="1" applyBorder="1" applyAlignment="1" quotePrefix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50" xfId="55" applyNumberFormat="1" applyFont="1" applyFill="1" applyBorder="1" applyAlignment="1">
      <alignment horizontal="right"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5" xfId="55" applyNumberFormat="1" applyFont="1" applyFill="1" applyBorder="1" applyAlignment="1" quotePrefix="1">
      <alignment horizontal="right" vertical="center"/>
      <protection/>
    </xf>
    <xf numFmtId="164" fontId="3" fillId="0" borderId="18" xfId="55" applyNumberFormat="1" applyFont="1" applyFill="1" applyBorder="1" applyAlignment="1" quotePrefix="1">
      <alignment horizontal="right" vertical="center"/>
      <protection/>
    </xf>
    <xf numFmtId="164" fontId="3" fillId="0" borderId="18" xfId="0" applyNumberFormat="1" applyFont="1" applyFill="1" applyBorder="1" applyAlignment="1">
      <alignment horizontal="left" vertical="center"/>
    </xf>
    <xf numFmtId="165" fontId="3" fillId="0" borderId="18" xfId="0" applyNumberFormat="1" applyFont="1" applyFill="1" applyBorder="1" applyAlignment="1">
      <alignment horizontal="left" vertical="center"/>
    </xf>
    <xf numFmtId="164" fontId="5" fillId="0" borderId="18" xfId="55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333375</xdr:rowOff>
    </xdr:from>
    <xdr:to>
      <xdr:col>2</xdr:col>
      <xdr:colOff>4495800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4676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8" customWidth="1"/>
    <col min="11" max="11" width="92.421875" style="0" customWidth="1"/>
    <col min="12" max="13" width="2.421875" style="0" customWidth="1"/>
  </cols>
  <sheetData>
    <row r="1" spans="1:13" ht="30" customHeight="1">
      <c r="A1" s="314"/>
      <c r="B1" s="315"/>
      <c r="C1" s="316"/>
      <c r="D1" s="323" t="s">
        <v>0</v>
      </c>
      <c r="E1" s="324"/>
      <c r="F1" s="324"/>
      <c r="G1" s="324"/>
      <c r="H1" s="324"/>
      <c r="I1" s="324"/>
      <c r="J1" s="324"/>
      <c r="K1" s="325" t="s">
        <v>108</v>
      </c>
      <c r="L1" s="326"/>
      <c r="M1" s="327"/>
    </row>
    <row r="2" spans="1:13" ht="30" customHeight="1">
      <c r="A2" s="317"/>
      <c r="B2" s="318"/>
      <c r="C2" s="319"/>
      <c r="D2" s="331" t="s">
        <v>91</v>
      </c>
      <c r="E2" s="332"/>
      <c r="F2" s="332"/>
      <c r="G2" s="332"/>
      <c r="H2" s="332"/>
      <c r="I2" s="332"/>
      <c r="J2" s="332"/>
      <c r="K2" s="328"/>
      <c r="L2" s="329"/>
      <c r="M2" s="330"/>
    </row>
    <row r="3" spans="1:13" ht="30" customHeight="1">
      <c r="A3" s="317"/>
      <c r="B3" s="318"/>
      <c r="C3" s="319"/>
      <c r="D3" s="331" t="s">
        <v>92</v>
      </c>
      <c r="E3" s="332"/>
      <c r="F3" s="332"/>
      <c r="G3" s="332"/>
      <c r="H3" s="332"/>
      <c r="I3" s="332"/>
      <c r="J3" s="332"/>
      <c r="K3" s="328"/>
      <c r="L3" s="329"/>
      <c r="M3" s="330"/>
    </row>
    <row r="4" spans="1:13" ht="30" customHeight="1" thickBot="1">
      <c r="A4" s="317"/>
      <c r="B4" s="318"/>
      <c r="C4" s="319"/>
      <c r="D4" s="333" t="s">
        <v>1</v>
      </c>
      <c r="E4" s="334"/>
      <c r="F4" s="334"/>
      <c r="G4" s="334"/>
      <c r="H4" s="334"/>
      <c r="I4" s="334"/>
      <c r="J4" s="334"/>
      <c r="K4" s="328"/>
      <c r="L4" s="329"/>
      <c r="M4" s="330"/>
    </row>
    <row r="5" spans="1:13" ht="30" customHeight="1">
      <c r="A5" s="317"/>
      <c r="B5" s="318"/>
      <c r="C5" s="319"/>
      <c r="D5" s="335" t="s">
        <v>109</v>
      </c>
      <c r="E5" s="336"/>
      <c r="F5" s="337"/>
      <c r="G5" s="74"/>
      <c r="H5" s="338"/>
      <c r="I5" s="339"/>
      <c r="J5" s="340"/>
      <c r="K5" s="341">
        <v>42332</v>
      </c>
      <c r="L5" s="329"/>
      <c r="M5" s="330"/>
    </row>
    <row r="6" spans="1:13" ht="30" customHeight="1" thickBot="1">
      <c r="A6" s="317"/>
      <c r="B6" s="318"/>
      <c r="C6" s="319"/>
      <c r="D6" s="345" t="s">
        <v>3</v>
      </c>
      <c r="E6" s="346"/>
      <c r="F6" s="346"/>
      <c r="G6" s="75"/>
      <c r="H6" s="345" t="s">
        <v>110</v>
      </c>
      <c r="I6" s="346"/>
      <c r="J6" s="346"/>
      <c r="K6" s="328"/>
      <c r="L6" s="329"/>
      <c r="M6" s="330"/>
    </row>
    <row r="7" spans="1:13" ht="30" customHeight="1">
      <c r="A7" s="317"/>
      <c r="B7" s="318"/>
      <c r="C7" s="319"/>
      <c r="D7" s="76" t="s">
        <v>4</v>
      </c>
      <c r="E7" s="77" t="s">
        <v>5</v>
      </c>
      <c r="F7" s="78" t="s">
        <v>6</v>
      </c>
      <c r="G7" s="79" t="s">
        <v>7</v>
      </c>
      <c r="H7" s="76" t="s">
        <v>4</v>
      </c>
      <c r="I7" s="77" t="s">
        <v>5</v>
      </c>
      <c r="J7" s="80" t="s">
        <v>6</v>
      </c>
      <c r="K7" s="328"/>
      <c r="L7" s="329"/>
      <c r="M7" s="330"/>
    </row>
    <row r="8" spans="1:13" ht="30" customHeight="1" thickBot="1">
      <c r="A8" s="320"/>
      <c r="B8" s="321"/>
      <c r="C8" s="322"/>
      <c r="D8" s="81" t="s">
        <v>8</v>
      </c>
      <c r="E8" s="82" t="s">
        <v>9</v>
      </c>
      <c r="F8" s="83" t="s">
        <v>10</v>
      </c>
      <c r="G8" s="84" t="s">
        <v>11</v>
      </c>
      <c r="H8" s="81" t="s">
        <v>8</v>
      </c>
      <c r="I8" s="82" t="s">
        <v>9</v>
      </c>
      <c r="J8" s="85" t="s">
        <v>10</v>
      </c>
      <c r="K8" s="342"/>
      <c r="L8" s="343"/>
      <c r="M8" s="344"/>
    </row>
    <row r="9" spans="1:13" ht="9" customHeight="1" thickBot="1">
      <c r="A9" s="86"/>
      <c r="B9" s="87"/>
      <c r="C9" s="87"/>
      <c r="D9" s="88"/>
      <c r="E9" s="89"/>
      <c r="F9" s="86"/>
      <c r="G9" s="89"/>
      <c r="H9" s="88"/>
      <c r="I9" s="89"/>
      <c r="J9" s="89"/>
      <c r="K9" s="87"/>
      <c r="L9" s="87"/>
      <c r="M9" s="90"/>
    </row>
    <row r="10" spans="1:13" ht="30" customHeight="1" thickBot="1">
      <c r="A10" s="91"/>
      <c r="B10" s="92"/>
      <c r="C10" s="92"/>
      <c r="D10" s="310" t="s">
        <v>93</v>
      </c>
      <c r="E10" s="311"/>
      <c r="F10" s="311"/>
      <c r="G10" s="93"/>
      <c r="H10" s="310" t="s">
        <v>89</v>
      </c>
      <c r="I10" s="311"/>
      <c r="J10" s="312"/>
      <c r="K10" s="92"/>
      <c r="L10" s="92"/>
      <c r="M10" s="94"/>
    </row>
    <row r="11" spans="1:13" ht="30" customHeight="1" thickBot="1">
      <c r="A11" s="95" t="s">
        <v>12</v>
      </c>
      <c r="B11" s="96"/>
      <c r="C11" s="96"/>
      <c r="D11" s="3">
        <v>592639</v>
      </c>
      <c r="E11" s="4">
        <v>4184</v>
      </c>
      <c r="F11" s="5">
        <f>SUM(D11:E11)</f>
        <v>596823</v>
      </c>
      <c r="G11" s="7">
        <f>_xlfn.IFERROR((F11-J11)/J11*100,IF(F11-J11=0,0,100))</f>
        <v>0</v>
      </c>
      <c r="H11" s="3">
        <v>592639</v>
      </c>
      <c r="I11" s="4">
        <v>4184</v>
      </c>
      <c r="J11" s="6">
        <f>SUM(H11:I11)</f>
        <v>596823</v>
      </c>
      <c r="K11" s="97"/>
      <c r="L11" s="98"/>
      <c r="M11" s="99" t="s">
        <v>13</v>
      </c>
    </row>
    <row r="12" spans="1:13" ht="30" customHeight="1" thickBot="1">
      <c r="A12" s="95"/>
      <c r="B12" s="100"/>
      <c r="C12" s="100"/>
      <c r="D12" s="313"/>
      <c r="E12" s="313"/>
      <c r="F12" s="313"/>
      <c r="G12" s="7"/>
      <c r="H12" s="313"/>
      <c r="I12" s="313"/>
      <c r="J12" s="313"/>
      <c r="K12" s="101"/>
      <c r="L12" s="101"/>
      <c r="M12" s="102"/>
    </row>
    <row r="13" spans="1:13" ht="30" customHeight="1" thickBot="1">
      <c r="A13" s="95" t="s">
        <v>14</v>
      </c>
      <c r="B13" s="103"/>
      <c r="C13" s="103"/>
      <c r="D13" s="3">
        <f>D14+D15</f>
        <v>613068</v>
      </c>
      <c r="E13" s="11">
        <f>E14+E15</f>
        <v>344</v>
      </c>
      <c r="F13" s="5">
        <f>SUM(D13:E13)</f>
        <v>613412</v>
      </c>
      <c r="G13" s="186" t="e">
        <f>_xlfn.IFERROR((F13-J13)/J13*100,IF(F13-J13=0,0,100))</f>
        <v>#REF!</v>
      </c>
      <c r="H13" s="19" t="e">
        <f>+H14+H15</f>
        <v>#REF!</v>
      </c>
      <c r="I13" s="9" t="e">
        <f>+I14+I15</f>
        <v>#REF!</v>
      </c>
      <c r="J13" s="5" t="e">
        <f>SUM(H13:I13)</f>
        <v>#REF!</v>
      </c>
      <c r="K13" s="97"/>
      <c r="L13" s="97"/>
      <c r="M13" s="99" t="s">
        <v>15</v>
      </c>
    </row>
    <row r="14" spans="1:13" ht="30" customHeight="1">
      <c r="A14" s="95"/>
      <c r="B14" s="104" t="s">
        <v>16</v>
      </c>
      <c r="C14" s="105"/>
      <c r="D14" s="12">
        <v>217649</v>
      </c>
      <c r="E14" s="13">
        <v>344</v>
      </c>
      <c r="F14" s="14">
        <f>SUM(D14:E14)</f>
        <v>217993</v>
      </c>
      <c r="G14" s="188" t="e">
        <f>_xlfn.IFERROR((F14-J14)/J14*100,IF(F14-J14=0,0,100))</f>
        <v>#REF!</v>
      </c>
      <c r="H14" s="12" t="e">
        <v>#REF!</v>
      </c>
      <c r="I14" s="13" t="e">
        <v>#REF!</v>
      </c>
      <c r="J14" s="14" t="e">
        <f>SUM(H14:I14)</f>
        <v>#REF!</v>
      </c>
      <c r="K14" s="106"/>
      <c r="L14" s="107" t="s">
        <v>17</v>
      </c>
      <c r="M14" s="102"/>
    </row>
    <row r="15" spans="1:13" ht="30" customHeight="1" thickBot="1">
      <c r="A15" s="95"/>
      <c r="B15" s="108" t="s">
        <v>18</v>
      </c>
      <c r="C15" s="109"/>
      <c r="D15" s="15">
        <v>395419</v>
      </c>
      <c r="E15" s="45">
        <v>0</v>
      </c>
      <c r="F15" s="17">
        <f>SUM(D15:E15)</f>
        <v>395419</v>
      </c>
      <c r="G15" s="189">
        <f>_xlfn.IFERROR((F15-J15)/J15*100,IF(F15-J15=0,0,100))</f>
        <v>0</v>
      </c>
      <c r="H15" s="15">
        <v>395419</v>
      </c>
      <c r="I15" s="45">
        <v>0</v>
      </c>
      <c r="J15" s="17">
        <f>SUM(H15:I15)</f>
        <v>395419</v>
      </c>
      <c r="K15" s="110"/>
      <c r="L15" s="111" t="s">
        <v>19</v>
      </c>
      <c r="M15" s="102"/>
    </row>
    <row r="16" spans="1:13" ht="9" customHeight="1" thickBot="1">
      <c r="A16" s="95"/>
      <c r="B16" s="100"/>
      <c r="C16" s="100"/>
      <c r="D16" s="18"/>
      <c r="E16" s="18"/>
      <c r="F16" s="18" t="s">
        <v>22</v>
      </c>
      <c r="G16" s="182"/>
      <c r="H16" s="18"/>
      <c r="I16" s="18"/>
      <c r="J16" s="18"/>
      <c r="K16" s="101"/>
      <c r="L16" s="101"/>
      <c r="M16" s="102"/>
    </row>
    <row r="17" spans="1:13" ht="30" customHeight="1" thickBot="1">
      <c r="A17" s="95" t="s">
        <v>20</v>
      </c>
      <c r="B17" s="112"/>
      <c r="C17" s="103"/>
      <c r="D17" s="3">
        <f>SUM(D19:D25)</f>
        <v>263822</v>
      </c>
      <c r="E17" s="9">
        <f>SUM(E19:E25)</f>
        <v>460</v>
      </c>
      <c r="F17" s="6">
        <f>SUM(D17:E17)</f>
        <v>264282</v>
      </c>
      <c r="G17" s="50" t="e">
        <f aca="true" t="shared" si="0" ref="G17:G25">_xlfn.IFERROR((F17-J17)/J17*100,IF(F17-J17=0,0,100))</f>
        <v>#REF!</v>
      </c>
      <c r="H17" s="3" t="e">
        <f>SUM(H19:H25)</f>
        <v>#REF!</v>
      </c>
      <c r="I17" s="9" t="e">
        <f>SUM(I19:I25)</f>
        <v>#REF!</v>
      </c>
      <c r="J17" s="6" t="e">
        <f>SUM(H17:I17)</f>
        <v>#REF!</v>
      </c>
      <c r="K17" s="97"/>
      <c r="L17" s="97"/>
      <c r="M17" s="99" t="s">
        <v>21</v>
      </c>
    </row>
    <row r="18" spans="1:13" ht="30" customHeight="1">
      <c r="A18" s="95" t="s">
        <v>22</v>
      </c>
      <c r="B18" s="113" t="s">
        <v>23</v>
      </c>
      <c r="C18" s="114"/>
      <c r="D18" s="20">
        <f>SUM(D19:D22)</f>
        <v>263694</v>
      </c>
      <c r="E18" s="13">
        <f>SUM(E19:E22)</f>
        <v>452</v>
      </c>
      <c r="F18" s="10">
        <f>SUM(D18:E18)</f>
        <v>264146</v>
      </c>
      <c r="G18" s="183" t="e">
        <f t="shared" si="0"/>
        <v>#REF!</v>
      </c>
      <c r="H18" s="13" t="e">
        <f>SUM(H19:H22)</f>
        <v>#REF!</v>
      </c>
      <c r="I18" s="13" t="e">
        <f>SUM(I19:I22)</f>
        <v>#REF!</v>
      </c>
      <c r="J18" s="10" t="e">
        <f>SUM(H18:I18)</f>
        <v>#REF!</v>
      </c>
      <c r="K18" s="115"/>
      <c r="L18" s="116" t="s">
        <v>24</v>
      </c>
      <c r="M18" s="99"/>
    </row>
    <row r="19" spans="1:13" ht="30" customHeight="1">
      <c r="A19" s="95"/>
      <c r="B19" s="117"/>
      <c r="C19" s="104" t="s">
        <v>25</v>
      </c>
      <c r="D19" s="23">
        <v>263662</v>
      </c>
      <c r="E19" s="24">
        <v>0</v>
      </c>
      <c r="F19" s="25">
        <f>+E19+D19</f>
        <v>263662</v>
      </c>
      <c r="G19" s="184">
        <f t="shared" si="0"/>
        <v>0</v>
      </c>
      <c r="H19" s="23">
        <v>263662</v>
      </c>
      <c r="I19" s="24">
        <v>0</v>
      </c>
      <c r="J19" s="25">
        <f>H19+I19</f>
        <v>263662</v>
      </c>
      <c r="K19" s="107" t="s">
        <v>26</v>
      </c>
      <c r="L19" s="118"/>
      <c r="M19" s="102"/>
    </row>
    <row r="20" spans="1:13" ht="30" customHeight="1">
      <c r="A20" s="95"/>
      <c r="B20" s="119"/>
      <c r="C20" s="120" t="s">
        <v>27</v>
      </c>
      <c r="D20" s="26">
        <v>32</v>
      </c>
      <c r="E20" s="27">
        <v>452</v>
      </c>
      <c r="F20" s="28">
        <f>+E20+D20</f>
        <v>484</v>
      </c>
      <c r="G20" s="190" t="e">
        <f t="shared" si="0"/>
        <v>#REF!</v>
      </c>
      <c r="H20" s="26" t="e">
        <v>#REF!</v>
      </c>
      <c r="I20" s="27" t="e">
        <v>#REF!</v>
      </c>
      <c r="J20" s="28" t="e">
        <f>H20+I20</f>
        <v>#REF!</v>
      </c>
      <c r="K20" s="121" t="s">
        <v>28</v>
      </c>
      <c r="L20" s="118"/>
      <c r="M20" s="102"/>
    </row>
    <row r="21" spans="1:13" ht="30" customHeight="1">
      <c r="A21" s="95"/>
      <c r="B21" s="119"/>
      <c r="C21" s="120" t="s">
        <v>29</v>
      </c>
      <c r="D21" s="26">
        <v>0</v>
      </c>
      <c r="E21" s="27">
        <v>0</v>
      </c>
      <c r="F21" s="28">
        <f>+E21+D21</f>
        <v>0</v>
      </c>
      <c r="G21" s="190" t="e">
        <f t="shared" si="0"/>
        <v>#REF!</v>
      </c>
      <c r="H21" s="26" t="e">
        <v>#REF!</v>
      </c>
      <c r="I21" s="27" t="e">
        <v>#REF!</v>
      </c>
      <c r="J21" s="28" t="e">
        <f>H21+I21</f>
        <v>#REF!</v>
      </c>
      <c r="K21" s="122" t="s">
        <v>30</v>
      </c>
      <c r="L21" s="123"/>
      <c r="M21" s="102"/>
    </row>
    <row r="22" spans="1:13" ht="30" customHeight="1">
      <c r="A22" s="95"/>
      <c r="B22" s="119"/>
      <c r="C22" s="124" t="s">
        <v>31</v>
      </c>
      <c r="D22" s="29">
        <v>0</v>
      </c>
      <c r="E22" s="30">
        <v>0</v>
      </c>
      <c r="F22" s="31">
        <f>D22+E22</f>
        <v>0</v>
      </c>
      <c r="G22" s="191" t="e">
        <f t="shared" si="0"/>
        <v>#REF!</v>
      </c>
      <c r="H22" s="29" t="e">
        <v>#REF!</v>
      </c>
      <c r="I22" s="30" t="e">
        <v>#REF!</v>
      </c>
      <c r="J22" s="31" t="e">
        <f>H22+I22</f>
        <v>#REF!</v>
      </c>
      <c r="K22" s="125" t="s">
        <v>32</v>
      </c>
      <c r="L22" s="123"/>
      <c r="M22" s="102"/>
    </row>
    <row r="23" spans="1:13" ht="30" customHeight="1">
      <c r="A23" s="95"/>
      <c r="B23" s="126" t="s">
        <v>33</v>
      </c>
      <c r="C23" s="127"/>
      <c r="D23" s="26">
        <v>42</v>
      </c>
      <c r="E23" s="27">
        <v>0</v>
      </c>
      <c r="F23" s="28">
        <f>SUM(D23:E23)</f>
        <v>42</v>
      </c>
      <c r="G23" s="184" t="e">
        <f t="shared" si="0"/>
        <v>#REF!</v>
      </c>
      <c r="H23" s="26" t="e">
        <v>#REF!</v>
      </c>
      <c r="I23" s="27" t="e">
        <v>#REF!</v>
      </c>
      <c r="J23" s="25" t="e">
        <f>H23+I23</f>
        <v>#REF!</v>
      </c>
      <c r="K23" s="101"/>
      <c r="L23" s="123" t="s">
        <v>34</v>
      </c>
      <c r="M23" s="102"/>
    </row>
    <row r="24" spans="1:13" ht="30" customHeight="1">
      <c r="A24" s="95"/>
      <c r="B24" s="126" t="s">
        <v>35</v>
      </c>
      <c r="C24" s="127"/>
      <c r="D24" s="26">
        <v>28</v>
      </c>
      <c r="E24" s="27">
        <v>8</v>
      </c>
      <c r="F24" s="32">
        <f>SUM(D24:E24)</f>
        <v>36</v>
      </c>
      <c r="G24" s="183" t="e">
        <f t="shared" si="0"/>
        <v>#REF!</v>
      </c>
      <c r="H24" s="26" t="e">
        <v>#REF!</v>
      </c>
      <c r="I24" s="27" t="e">
        <v>#REF!</v>
      </c>
      <c r="J24" s="32" t="e">
        <f>SUM(H24:I24)</f>
        <v>#REF!</v>
      </c>
      <c r="K24" s="128"/>
      <c r="L24" s="123" t="s">
        <v>36</v>
      </c>
      <c r="M24" s="102"/>
    </row>
    <row r="25" spans="1:13" ht="30" customHeight="1" thickBot="1">
      <c r="A25" s="95"/>
      <c r="B25" s="129" t="s">
        <v>37</v>
      </c>
      <c r="C25" s="130"/>
      <c r="D25" s="15">
        <v>58</v>
      </c>
      <c r="E25" s="16">
        <v>0</v>
      </c>
      <c r="F25" s="33">
        <f>SUM(D25:E25)</f>
        <v>58</v>
      </c>
      <c r="G25" s="181" t="e">
        <f t="shared" si="0"/>
        <v>#REF!</v>
      </c>
      <c r="H25" s="15" t="e">
        <v>#REF!</v>
      </c>
      <c r="I25" s="16" t="e">
        <v>#REF!</v>
      </c>
      <c r="J25" s="33" t="e">
        <f>SUM(H25:I25)</f>
        <v>#REF!</v>
      </c>
      <c r="K25" s="131"/>
      <c r="L25" s="132" t="s">
        <v>38</v>
      </c>
      <c r="M25" s="102"/>
    </row>
    <row r="26" spans="1:13" ht="9" customHeight="1" thickBot="1">
      <c r="A26" s="95"/>
      <c r="B26" s="96"/>
      <c r="C26" s="96"/>
      <c r="D26" s="34"/>
      <c r="E26" s="34"/>
      <c r="F26" s="34"/>
      <c r="G26" s="185"/>
      <c r="H26" s="34"/>
      <c r="I26" s="34"/>
      <c r="J26" s="34"/>
      <c r="K26" s="97"/>
      <c r="L26" s="97"/>
      <c r="M26" s="99"/>
    </row>
    <row r="27" spans="1:13" ht="30" customHeight="1" thickBot="1">
      <c r="A27" s="95" t="s">
        <v>39</v>
      </c>
      <c r="B27" s="103"/>
      <c r="C27" s="103"/>
      <c r="D27" s="8">
        <f>SUM(D28+D31)</f>
        <v>13578</v>
      </c>
      <c r="E27" s="35">
        <f>SUM(E28+E31)</f>
        <v>0</v>
      </c>
      <c r="F27" s="10">
        <f aca="true" t="shared" si="1" ref="F27:F33">SUM(D27:E27)</f>
        <v>13578</v>
      </c>
      <c r="G27" s="186" t="e">
        <f aca="true" t="shared" si="2" ref="G27:G33">_xlfn.IFERROR((F27-J27)/J27*100,IF(F27-J27=0,0,100))</f>
        <v>#REF!</v>
      </c>
      <c r="H27" s="12" t="e">
        <f>SUM(H28+H31)</f>
        <v>#REF!</v>
      </c>
      <c r="I27" s="13" t="e">
        <f>SUM(I28+I31)</f>
        <v>#REF!</v>
      </c>
      <c r="J27" s="10" t="e">
        <f aca="true" t="shared" si="3" ref="J27:J33">SUM(H27:I27)</f>
        <v>#REF!</v>
      </c>
      <c r="K27" s="100"/>
      <c r="L27" s="100"/>
      <c r="M27" s="133" t="s">
        <v>40</v>
      </c>
    </row>
    <row r="28" spans="1:13" ht="30" customHeight="1">
      <c r="A28" s="95"/>
      <c r="B28" s="113" t="s">
        <v>41</v>
      </c>
      <c r="C28" s="134"/>
      <c r="D28" s="20">
        <f>SUM(D29:D30)</f>
        <v>1205</v>
      </c>
      <c r="E28" s="21">
        <f>SUM(E29:E30)</f>
        <v>0</v>
      </c>
      <c r="F28" s="14">
        <f t="shared" si="1"/>
        <v>1205</v>
      </c>
      <c r="G28" s="47" t="e">
        <f t="shared" si="2"/>
        <v>#REF!</v>
      </c>
      <c r="H28" s="20" t="e">
        <f>SUM(H29:H30)</f>
        <v>#REF!</v>
      </c>
      <c r="I28" s="13" t="e">
        <f>SUM(I29:I30)</f>
        <v>#REF!</v>
      </c>
      <c r="J28" s="14" t="e">
        <f t="shared" si="3"/>
        <v>#REF!</v>
      </c>
      <c r="K28" s="135"/>
      <c r="L28" s="116" t="s">
        <v>42</v>
      </c>
      <c r="M28" s="99"/>
    </row>
    <row r="29" spans="1:13" ht="30" customHeight="1">
      <c r="A29" s="95"/>
      <c r="B29" s="136"/>
      <c r="C29" s="137" t="s">
        <v>43</v>
      </c>
      <c r="D29" s="36">
        <v>1205</v>
      </c>
      <c r="E29" s="37">
        <v>0</v>
      </c>
      <c r="F29" s="38">
        <f t="shared" si="1"/>
        <v>1205</v>
      </c>
      <c r="G29" s="187" t="e">
        <f t="shared" si="2"/>
        <v>#REF!</v>
      </c>
      <c r="H29" s="36" t="e">
        <v>#REF!</v>
      </c>
      <c r="I29" s="37" t="e">
        <v>#REF!</v>
      </c>
      <c r="J29" s="38" t="e">
        <f t="shared" si="3"/>
        <v>#REF!</v>
      </c>
      <c r="K29" s="138" t="s">
        <v>44</v>
      </c>
      <c r="L29" s="121"/>
      <c r="M29" s="102"/>
    </row>
    <row r="30" spans="1:13" ht="30" customHeight="1">
      <c r="A30" s="95"/>
      <c r="B30" s="136"/>
      <c r="C30" s="139" t="s">
        <v>45</v>
      </c>
      <c r="D30" s="39">
        <v>0</v>
      </c>
      <c r="E30" s="40">
        <v>0</v>
      </c>
      <c r="F30" s="41">
        <f t="shared" si="1"/>
        <v>0</v>
      </c>
      <c r="G30" s="65" t="e">
        <f t="shared" si="2"/>
        <v>#REF!</v>
      </c>
      <c r="H30" s="39" t="e">
        <v>#REF!</v>
      </c>
      <c r="I30" s="40" t="e">
        <v>#REF!</v>
      </c>
      <c r="J30" s="41" t="e">
        <f t="shared" si="3"/>
        <v>#REF!</v>
      </c>
      <c r="K30" s="125" t="s">
        <v>46</v>
      </c>
      <c r="L30" s="140"/>
      <c r="M30" s="102"/>
    </row>
    <row r="31" spans="1:13" ht="30" customHeight="1">
      <c r="A31" s="95"/>
      <c r="B31" s="126" t="s">
        <v>47</v>
      </c>
      <c r="C31" s="141"/>
      <c r="D31" s="42">
        <f>SUM(D32:D33)</f>
        <v>12373</v>
      </c>
      <c r="E31" s="43">
        <f>SUM(E32:E33)</f>
        <v>0</v>
      </c>
      <c r="F31" s="32">
        <f t="shared" si="1"/>
        <v>12373</v>
      </c>
      <c r="G31" s="187" t="e">
        <f t="shared" si="2"/>
        <v>#REF!</v>
      </c>
      <c r="H31" s="42" t="e">
        <f>SUM(H32:H33)</f>
        <v>#REF!</v>
      </c>
      <c r="I31" s="43" t="e">
        <f>SUM(I32:I33)</f>
        <v>#REF!</v>
      </c>
      <c r="J31" s="32" t="e">
        <f t="shared" si="3"/>
        <v>#REF!</v>
      </c>
      <c r="K31" s="142"/>
      <c r="L31" s="123" t="s">
        <v>48</v>
      </c>
      <c r="M31" s="102"/>
    </row>
    <row r="32" spans="1:13" ht="30" customHeight="1">
      <c r="A32" s="95"/>
      <c r="B32" s="136"/>
      <c r="C32" s="137" t="s">
        <v>49</v>
      </c>
      <c r="D32" s="36">
        <v>12373</v>
      </c>
      <c r="E32" s="37">
        <v>0</v>
      </c>
      <c r="F32" s="38">
        <f t="shared" si="1"/>
        <v>12373</v>
      </c>
      <c r="G32" s="187">
        <f t="shared" si="2"/>
        <v>0</v>
      </c>
      <c r="H32" s="36">
        <v>12373</v>
      </c>
      <c r="I32" s="37">
        <v>0</v>
      </c>
      <c r="J32" s="25">
        <f t="shared" si="3"/>
        <v>12373</v>
      </c>
      <c r="K32" s="138" t="s">
        <v>50</v>
      </c>
      <c r="L32" s="140"/>
      <c r="M32" s="102"/>
    </row>
    <row r="33" spans="1:13" ht="30" customHeight="1" thickBot="1">
      <c r="A33" s="95"/>
      <c r="B33" s="143"/>
      <c r="C33" s="139" t="s">
        <v>51</v>
      </c>
      <c r="D33" s="44">
        <v>0</v>
      </c>
      <c r="E33" s="45">
        <v>0</v>
      </c>
      <c r="F33" s="33">
        <f t="shared" si="1"/>
        <v>0</v>
      </c>
      <c r="G33" s="179" t="e">
        <f t="shared" si="2"/>
        <v>#REF!</v>
      </c>
      <c r="H33" s="44" t="e">
        <v>#REF!</v>
      </c>
      <c r="I33" s="45" t="e">
        <v>#REF!</v>
      </c>
      <c r="J33" s="33" t="e">
        <f t="shared" si="3"/>
        <v>#REF!</v>
      </c>
      <c r="K33" s="125" t="s">
        <v>52</v>
      </c>
      <c r="L33" s="144"/>
      <c r="M33" s="102"/>
    </row>
    <row r="34" spans="1:13" ht="9" customHeight="1" thickBot="1">
      <c r="A34" s="95"/>
      <c r="B34" s="127"/>
      <c r="C34" s="127"/>
      <c r="D34" s="18"/>
      <c r="E34" s="18"/>
      <c r="F34" s="18"/>
      <c r="G34" s="182"/>
      <c r="H34" s="18"/>
      <c r="I34" s="18"/>
      <c r="J34" s="18"/>
      <c r="K34" s="101"/>
      <c r="L34" s="101"/>
      <c r="M34" s="102"/>
    </row>
    <row r="35" spans="1:13" ht="30" customHeight="1" thickBot="1">
      <c r="A35" s="145" t="s">
        <v>53</v>
      </c>
      <c r="B35" s="96"/>
      <c r="C35" s="96"/>
      <c r="D35" s="3">
        <f>SUM(D36:D37)</f>
        <v>-203</v>
      </c>
      <c r="E35" s="9">
        <f>SUM(E36:E37)</f>
        <v>-187</v>
      </c>
      <c r="F35" s="5">
        <f>SUM(F36:F37)</f>
        <v>-390</v>
      </c>
      <c r="G35" s="46"/>
      <c r="H35" s="4">
        <f>SUM(H36:H37)</f>
        <v>-203</v>
      </c>
      <c r="I35" s="9">
        <f>SUM(I36:I37)</f>
        <v>-187</v>
      </c>
      <c r="J35" s="5">
        <f>SUM(J36:J37)</f>
        <v>-390</v>
      </c>
      <c r="K35" s="97"/>
      <c r="L35" s="97"/>
      <c r="M35" s="99" t="s">
        <v>54</v>
      </c>
    </row>
    <row r="36" spans="1:13" ht="30" customHeight="1">
      <c r="A36" s="95"/>
      <c r="B36" s="104" t="s">
        <v>55</v>
      </c>
      <c r="C36" s="105"/>
      <c r="D36" s="26">
        <v>2400</v>
      </c>
      <c r="E36" s="27">
        <v>-184</v>
      </c>
      <c r="F36" s="14">
        <f>SUM(D36:E36)</f>
        <v>2216</v>
      </c>
      <c r="G36" s="47"/>
      <c r="H36" s="26">
        <v>2400</v>
      </c>
      <c r="I36" s="27">
        <v>-184</v>
      </c>
      <c r="J36" s="14">
        <f>+H36+I36</f>
        <v>2216</v>
      </c>
      <c r="K36" s="106"/>
      <c r="L36" s="107" t="s">
        <v>56</v>
      </c>
      <c r="M36" s="102"/>
    </row>
    <row r="37" spans="1:13" ht="30" customHeight="1" thickBot="1">
      <c r="A37" s="95"/>
      <c r="B37" s="124" t="s">
        <v>83</v>
      </c>
      <c r="C37" s="146"/>
      <c r="D37" s="15">
        <v>-2603</v>
      </c>
      <c r="E37" s="45">
        <v>-3</v>
      </c>
      <c r="F37" s="17">
        <f>SUM(D37:E37)</f>
        <v>-2606</v>
      </c>
      <c r="G37" s="48"/>
      <c r="H37" s="15">
        <v>-2603</v>
      </c>
      <c r="I37" s="45">
        <v>-3</v>
      </c>
      <c r="J37" s="17">
        <f>+H37+I37</f>
        <v>-2606</v>
      </c>
      <c r="K37" s="110"/>
      <c r="L37" s="111" t="s">
        <v>84</v>
      </c>
      <c r="M37" s="102"/>
    </row>
    <row r="38" spans="1:13" ht="9" customHeight="1" thickBot="1">
      <c r="A38" s="95"/>
      <c r="B38" s="141"/>
      <c r="C38" s="100"/>
      <c r="D38" s="34"/>
      <c r="E38" s="34"/>
      <c r="F38" s="34"/>
      <c r="G38" s="49"/>
      <c r="H38" s="34"/>
      <c r="I38" s="34"/>
      <c r="J38" s="34"/>
      <c r="K38" s="147"/>
      <c r="L38" s="147"/>
      <c r="M38" s="102"/>
    </row>
    <row r="39" spans="1:13" ht="30" customHeight="1" thickBot="1">
      <c r="A39" s="95"/>
      <c r="B39" s="100"/>
      <c r="C39" s="100"/>
      <c r="D39" s="350" t="s">
        <v>111</v>
      </c>
      <c r="E39" s="351"/>
      <c r="F39" s="351"/>
      <c r="G39" s="50"/>
      <c r="H39" s="350" t="s">
        <v>112</v>
      </c>
      <c r="I39" s="351"/>
      <c r="J39" s="351"/>
      <c r="K39" s="101"/>
      <c r="L39" s="101"/>
      <c r="M39" s="102"/>
    </row>
    <row r="40" spans="1:13" ht="30" customHeight="1" thickBot="1">
      <c r="A40" s="148" t="s">
        <v>57</v>
      </c>
      <c r="B40" s="149"/>
      <c r="C40" s="149"/>
      <c r="D40" s="3">
        <f>D11+D13-D17-D27-D35</f>
        <v>928510</v>
      </c>
      <c r="E40" s="4">
        <f>E11+E13-E17-E27-E35</f>
        <v>4255</v>
      </c>
      <c r="F40" s="6">
        <f>SUM(D40:E40)</f>
        <v>932765</v>
      </c>
      <c r="G40" s="192" t="e">
        <f>_xlfn.IFERROR((F40-J40)/J40*100,IF(F40-J40=0,0,100))</f>
        <v>#REF!</v>
      </c>
      <c r="H40" s="19" t="e">
        <f>H11+H13-H17-H27-H35</f>
        <v>#REF!</v>
      </c>
      <c r="I40" s="9" t="e">
        <f>+I11+I13-I17-I27-I35</f>
        <v>#REF!</v>
      </c>
      <c r="J40" s="6" t="e">
        <f>SUM(H40:I40)</f>
        <v>#REF!</v>
      </c>
      <c r="K40" s="150"/>
      <c r="L40" s="150"/>
      <c r="M40" s="151" t="s">
        <v>58</v>
      </c>
    </row>
    <row r="41" spans="1:13" ht="9" customHeight="1" thickBot="1">
      <c r="A41" s="152"/>
      <c r="B41" s="92"/>
      <c r="C41" s="92"/>
      <c r="D41" s="313"/>
      <c r="E41" s="313"/>
      <c r="F41" s="313"/>
      <c r="G41" s="7"/>
      <c r="H41" s="313"/>
      <c r="I41" s="313"/>
      <c r="J41" s="313"/>
      <c r="K41" s="347"/>
      <c r="L41" s="347"/>
      <c r="M41" s="102"/>
    </row>
    <row r="42" spans="1:13" ht="30" customHeight="1" thickBot="1">
      <c r="A42" s="145" t="s">
        <v>59</v>
      </c>
      <c r="B42" s="96"/>
      <c r="C42" s="96"/>
      <c r="D42" s="19">
        <f>SUM(D43:D44)</f>
        <v>928510</v>
      </c>
      <c r="E42" s="9">
        <f>SUM(E43:E44)</f>
        <v>4255</v>
      </c>
      <c r="F42" s="5">
        <f>SUM(F43:F44)</f>
        <v>932765</v>
      </c>
      <c r="G42" s="192">
        <f>_xlfn.IFERROR((F42-J42)/J42*100,IF(F42-J42=0,0,100))</f>
        <v>0</v>
      </c>
      <c r="H42" s="19">
        <f>SUM(H43:H44)</f>
        <v>928510</v>
      </c>
      <c r="I42" s="9">
        <f>SUM(I43:I44)</f>
        <v>4255</v>
      </c>
      <c r="J42" s="6">
        <f>SUM(H42:I42)</f>
        <v>932765</v>
      </c>
      <c r="K42" s="97"/>
      <c r="L42" s="97"/>
      <c r="M42" s="99" t="s">
        <v>60</v>
      </c>
    </row>
    <row r="43" spans="1:13" ht="30" customHeight="1">
      <c r="A43" s="153"/>
      <c r="B43" s="104" t="s">
        <v>61</v>
      </c>
      <c r="C43" s="105"/>
      <c r="D43" s="12">
        <v>598161</v>
      </c>
      <c r="E43" s="27">
        <v>3938</v>
      </c>
      <c r="F43" s="28">
        <f>SUM(D43:E43)</f>
        <v>602099</v>
      </c>
      <c r="G43" s="193">
        <f>_xlfn.IFERROR((F43-J43)/J43*100,IF(F43-J43=0,0,100))</f>
        <v>0</v>
      </c>
      <c r="H43" s="27">
        <v>598161</v>
      </c>
      <c r="I43" s="27">
        <v>3938</v>
      </c>
      <c r="J43" s="28">
        <f>SUM(H43:I43)</f>
        <v>602099</v>
      </c>
      <c r="K43" s="106"/>
      <c r="L43" s="107" t="s">
        <v>62</v>
      </c>
      <c r="M43" s="102"/>
    </row>
    <row r="44" spans="1:13" ht="30" customHeight="1" thickBot="1">
      <c r="A44" s="153"/>
      <c r="B44" s="124" t="s">
        <v>63</v>
      </c>
      <c r="C44" s="146"/>
      <c r="D44" s="15">
        <v>330349</v>
      </c>
      <c r="E44" s="16">
        <v>317</v>
      </c>
      <c r="F44" s="17">
        <f>SUM(D44:E44)</f>
        <v>330666</v>
      </c>
      <c r="G44" s="181">
        <f>_xlfn.IFERROR((F44-J44)/J44*100,IF(F44-J44=0,0,100))</f>
        <v>0</v>
      </c>
      <c r="H44" s="15">
        <v>330349</v>
      </c>
      <c r="I44" s="16">
        <v>317</v>
      </c>
      <c r="J44" s="17">
        <f>SUM(H44:I44)</f>
        <v>330666</v>
      </c>
      <c r="K44" s="110"/>
      <c r="L44" s="111" t="s">
        <v>64</v>
      </c>
      <c r="M44" s="102"/>
    </row>
    <row r="45" spans="1:13" ht="9" customHeight="1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150"/>
      <c r="L45" s="150"/>
      <c r="M45" s="154"/>
    </row>
    <row r="46" spans="1:13" ht="30" customHeight="1">
      <c r="A46" s="155" t="s">
        <v>65</v>
      </c>
      <c r="B46" s="156"/>
      <c r="C46" s="156"/>
      <c r="D46" s="53"/>
      <c r="E46" s="54"/>
      <c r="F46" s="55" t="s">
        <v>22</v>
      </c>
      <c r="G46" s="157"/>
      <c r="H46" s="53"/>
      <c r="I46" s="54"/>
      <c r="J46" s="55"/>
      <c r="K46" s="92"/>
      <c r="L46" s="92"/>
      <c r="M46" s="158" t="s">
        <v>66</v>
      </c>
    </row>
    <row r="47" spans="1:13" ht="30" customHeight="1">
      <c r="A47" s="145" t="s">
        <v>67</v>
      </c>
      <c r="B47" s="127"/>
      <c r="C47" s="127"/>
      <c r="D47" s="57"/>
      <c r="E47" s="58"/>
      <c r="F47" s="59"/>
      <c r="G47" s="159"/>
      <c r="H47" s="57"/>
      <c r="I47" s="58"/>
      <c r="J47" s="59"/>
      <c r="K47" s="100"/>
      <c r="L47" s="100"/>
      <c r="M47" s="99" t="s">
        <v>68</v>
      </c>
    </row>
    <row r="48" spans="1:13" ht="30" customHeight="1">
      <c r="A48" s="160"/>
      <c r="B48" s="127" t="s">
        <v>69</v>
      </c>
      <c r="C48" s="127"/>
      <c r="D48" s="61">
        <v>7219</v>
      </c>
      <c r="E48" s="58">
        <v>0</v>
      </c>
      <c r="F48" s="62">
        <f>SUM(D48:E48)</f>
        <v>7219</v>
      </c>
      <c r="G48" s="161"/>
      <c r="H48" s="61">
        <v>3881</v>
      </c>
      <c r="I48" s="58">
        <v>0</v>
      </c>
      <c r="J48" s="59">
        <f>SUM(H48:I48)</f>
        <v>3881</v>
      </c>
      <c r="K48" s="100"/>
      <c r="L48" s="101" t="s">
        <v>70</v>
      </c>
      <c r="M48" s="102"/>
    </row>
    <row r="49" spans="1:13" ht="30" customHeight="1">
      <c r="A49" s="160"/>
      <c r="B49" s="127" t="s">
        <v>85</v>
      </c>
      <c r="C49" s="127"/>
      <c r="D49" s="61">
        <v>28587</v>
      </c>
      <c r="E49" s="58">
        <v>0</v>
      </c>
      <c r="F49" s="62">
        <f>SUM(D49:E49)</f>
        <v>28587</v>
      </c>
      <c r="G49" s="161"/>
      <c r="H49" s="61">
        <v>29628</v>
      </c>
      <c r="I49" s="58">
        <v>0</v>
      </c>
      <c r="J49" s="59">
        <f>SUM(H49:I49)</f>
        <v>29628</v>
      </c>
      <c r="K49" s="100"/>
      <c r="L49" s="101" t="s">
        <v>86</v>
      </c>
      <c r="M49" s="102"/>
    </row>
    <row r="50" spans="1:13" ht="30" customHeight="1">
      <c r="A50" s="160"/>
      <c r="B50" s="127" t="s">
        <v>71</v>
      </c>
      <c r="C50" s="127"/>
      <c r="D50" s="61">
        <v>15136</v>
      </c>
      <c r="E50" s="58">
        <v>0</v>
      </c>
      <c r="F50" s="62">
        <f>SUM(D50:E50)</f>
        <v>15136</v>
      </c>
      <c r="G50" s="161"/>
      <c r="H50" s="61">
        <v>21236</v>
      </c>
      <c r="I50" s="58">
        <v>0</v>
      </c>
      <c r="J50" s="59">
        <f>SUM(H50:I50)</f>
        <v>21236</v>
      </c>
      <c r="K50" s="100"/>
      <c r="L50" s="101" t="s">
        <v>72</v>
      </c>
      <c r="M50" s="102"/>
    </row>
    <row r="51" spans="1:13" ht="30" customHeight="1">
      <c r="A51" s="162" t="s">
        <v>22</v>
      </c>
      <c r="B51" s="127" t="s">
        <v>73</v>
      </c>
      <c r="C51" s="127"/>
      <c r="D51" s="61">
        <v>0</v>
      </c>
      <c r="E51" s="64">
        <v>0</v>
      </c>
      <c r="F51" s="62">
        <f>SUM(D51:E51)</f>
        <v>0</v>
      </c>
      <c r="G51" s="163"/>
      <c r="H51" s="61">
        <v>0</v>
      </c>
      <c r="I51" s="64">
        <v>0</v>
      </c>
      <c r="J51" s="59">
        <f>SUM(H51:I51)</f>
        <v>0</v>
      </c>
      <c r="K51" s="100"/>
      <c r="L51" s="101" t="s">
        <v>74</v>
      </c>
      <c r="M51" s="102"/>
    </row>
    <row r="52" spans="1:13" ht="30" customHeight="1" thickBot="1">
      <c r="A52" s="164"/>
      <c r="B52" s="165" t="s">
        <v>75</v>
      </c>
      <c r="C52" s="165"/>
      <c r="D52" s="166">
        <f>D48+D49-D50-D51</f>
        <v>20670</v>
      </c>
      <c r="E52" s="68">
        <f>E48+E49-E50-E51</f>
        <v>0</v>
      </c>
      <c r="F52" s="68">
        <f>SUM(D52:E52)</f>
        <v>20670</v>
      </c>
      <c r="G52" s="167"/>
      <c r="H52" s="68">
        <f>+H48+H49-H50-H51</f>
        <v>12273</v>
      </c>
      <c r="I52" s="68">
        <f>I48+I49-I50-I51</f>
        <v>0</v>
      </c>
      <c r="J52" s="69">
        <f>SUM(H52:I52)</f>
        <v>12273</v>
      </c>
      <c r="K52" s="168"/>
      <c r="L52" s="169" t="s">
        <v>87</v>
      </c>
      <c r="M52" s="154"/>
    </row>
    <row r="53" spans="1:13" ht="30" customHeight="1">
      <c r="A53" s="162"/>
      <c r="B53" s="127"/>
      <c r="C53" s="127"/>
      <c r="D53" s="92"/>
      <c r="E53" s="92"/>
      <c r="F53" s="202" t="s">
        <v>115</v>
      </c>
      <c r="G53" s="170" t="s">
        <v>88</v>
      </c>
      <c r="H53" s="348" t="s">
        <v>116</v>
      </c>
      <c r="I53" s="348"/>
      <c r="J53" s="348"/>
      <c r="K53" s="348"/>
      <c r="L53" s="348"/>
      <c r="M53" s="349"/>
    </row>
    <row r="54" spans="1:13" ht="30" customHeight="1">
      <c r="A54" s="195"/>
      <c r="B54" s="196"/>
      <c r="C54" s="196"/>
      <c r="D54" s="197"/>
      <c r="E54" s="194"/>
      <c r="F54" s="198" t="s">
        <v>117</v>
      </c>
      <c r="G54" s="2">
        <v>6454</v>
      </c>
      <c r="H54" s="194" t="s">
        <v>118</v>
      </c>
      <c r="I54" s="203"/>
      <c r="J54" s="196"/>
      <c r="K54" s="196"/>
      <c r="L54" s="200"/>
      <c r="M54" s="204"/>
    </row>
    <row r="55" spans="1:13" ht="30" customHeight="1">
      <c r="A55" s="199"/>
      <c r="B55" s="78"/>
      <c r="C55" s="78"/>
      <c r="D55" s="200"/>
      <c r="E55" s="194"/>
      <c r="F55" s="198" t="s">
        <v>119</v>
      </c>
      <c r="G55" s="2">
        <v>2264</v>
      </c>
      <c r="H55" s="194" t="s">
        <v>119</v>
      </c>
      <c r="I55" s="203"/>
      <c r="J55" s="196"/>
      <c r="K55" s="196"/>
      <c r="L55" s="205"/>
      <c r="M55" s="206"/>
    </row>
    <row r="56" spans="1:13" ht="30" customHeight="1">
      <c r="A56" s="199"/>
      <c r="B56" s="78"/>
      <c r="C56" s="78"/>
      <c r="D56" s="200"/>
      <c r="E56" s="201"/>
      <c r="F56" s="198" t="s">
        <v>113</v>
      </c>
      <c r="G56" s="2">
        <v>217993</v>
      </c>
      <c r="H56" s="201" t="s">
        <v>114</v>
      </c>
      <c r="I56" s="203"/>
      <c r="J56" s="196"/>
      <c r="K56" s="196"/>
      <c r="L56" s="205"/>
      <c r="M56" s="206"/>
    </row>
    <row r="57" spans="1:13" ht="30" customHeight="1">
      <c r="A57" s="352" t="s">
        <v>76</v>
      </c>
      <c r="B57" s="353"/>
      <c r="C57" s="353"/>
      <c r="D57" s="353"/>
      <c r="E57" s="353"/>
      <c r="F57" s="353"/>
      <c r="G57" s="171" t="s">
        <v>77</v>
      </c>
      <c r="H57" s="348" t="s">
        <v>78</v>
      </c>
      <c r="I57" s="348"/>
      <c r="J57" s="348"/>
      <c r="K57" s="348"/>
      <c r="L57" s="348"/>
      <c r="M57" s="349"/>
    </row>
    <row r="58" spans="1:13" ht="30" customHeight="1">
      <c r="A58" s="352" t="s">
        <v>97</v>
      </c>
      <c r="B58" s="353"/>
      <c r="C58" s="353"/>
      <c r="D58" s="353"/>
      <c r="E58" s="353"/>
      <c r="F58" s="353"/>
      <c r="G58" s="172" t="s">
        <v>79</v>
      </c>
      <c r="H58" s="348" t="s">
        <v>80</v>
      </c>
      <c r="I58" s="348"/>
      <c r="J58" s="348"/>
      <c r="K58" s="348"/>
      <c r="L58" s="348"/>
      <c r="M58" s="349"/>
    </row>
    <row r="59" spans="1:19" ht="30" customHeight="1">
      <c r="A59" s="352" t="s">
        <v>98</v>
      </c>
      <c r="B59" s="353"/>
      <c r="C59" s="353"/>
      <c r="D59" s="353"/>
      <c r="E59" s="353"/>
      <c r="F59" s="353"/>
      <c r="G59" s="172" t="s">
        <v>81</v>
      </c>
      <c r="H59" s="348" t="s">
        <v>99</v>
      </c>
      <c r="I59" s="348"/>
      <c r="J59" s="348"/>
      <c r="K59" s="348"/>
      <c r="L59" s="348"/>
      <c r="M59" s="349"/>
      <c r="N59" s="127"/>
      <c r="O59" s="127"/>
      <c r="P59" s="127"/>
      <c r="Q59" s="100"/>
      <c r="R59" s="100"/>
      <c r="S59" s="101"/>
    </row>
    <row r="60" spans="1:19" ht="30" customHeight="1">
      <c r="A60" s="352" t="s">
        <v>120</v>
      </c>
      <c r="B60" s="353"/>
      <c r="C60" s="353"/>
      <c r="D60" s="353"/>
      <c r="E60" s="353"/>
      <c r="F60" s="353"/>
      <c r="G60" s="172" t="s">
        <v>82</v>
      </c>
      <c r="H60" s="348" t="s">
        <v>100</v>
      </c>
      <c r="I60" s="348"/>
      <c r="J60" s="348"/>
      <c r="K60" s="348"/>
      <c r="L60" s="348"/>
      <c r="M60" s="349"/>
      <c r="N60" s="127"/>
      <c r="O60" s="127"/>
      <c r="P60" s="127"/>
      <c r="Q60" s="100"/>
      <c r="R60" s="100"/>
      <c r="S60" s="101"/>
    </row>
    <row r="61" spans="1:13" ht="9" customHeight="1" thickBot="1">
      <c r="A61" s="173"/>
      <c r="B61" s="174"/>
      <c r="C61" s="174"/>
      <c r="D61" s="175"/>
      <c r="E61" s="175"/>
      <c r="F61" s="175"/>
      <c r="G61" s="175"/>
      <c r="H61" s="175"/>
      <c r="I61" s="175"/>
      <c r="J61" s="175"/>
      <c r="K61" s="176"/>
      <c r="L61" s="176"/>
      <c r="M61" s="177"/>
    </row>
  </sheetData>
  <sheetProtection selectLockedCells="1"/>
  <mergeCells count="29">
    <mergeCell ref="A60:F60"/>
    <mergeCell ref="H60:M60"/>
    <mergeCell ref="A57:F57"/>
    <mergeCell ref="H57:M57"/>
    <mergeCell ref="A58:F58"/>
    <mergeCell ref="H58:M58"/>
    <mergeCell ref="A59:F59"/>
    <mergeCell ref="H59:M59"/>
    <mergeCell ref="D41:F41"/>
    <mergeCell ref="H41:J41"/>
    <mergeCell ref="K41:L41"/>
    <mergeCell ref="H53:M53"/>
    <mergeCell ref="D39:F39"/>
    <mergeCell ref="H39:J39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A1:C8"/>
    <mergeCell ref="D1:J1"/>
    <mergeCell ref="H12:J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6" sqref="G16"/>
    </sheetView>
  </sheetViews>
  <sheetFormatPr defaultColWidth="9.140625" defaultRowHeight="15"/>
  <cols>
    <col min="1" max="2" width="2.421875" style="1" customWidth="1"/>
    <col min="3" max="3" width="68.28125" style="1" customWidth="1"/>
    <col min="4" max="12" width="22.140625" style="72" customWidth="1"/>
    <col min="13" max="13" width="22.140625" style="73" customWidth="1"/>
    <col min="14" max="16" width="22.140625" style="72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76"/>
      <c r="B1" s="377"/>
      <c r="C1" s="378"/>
      <c r="D1" s="385" t="s">
        <v>0</v>
      </c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7"/>
      <c r="Q1" s="323" t="s">
        <v>127</v>
      </c>
      <c r="R1" s="324"/>
      <c r="S1" s="356"/>
    </row>
    <row r="2" spans="1:19" ht="30">
      <c r="A2" s="379"/>
      <c r="B2" s="380"/>
      <c r="C2" s="381"/>
      <c r="D2" s="360" t="s">
        <v>123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57"/>
      <c r="R2" s="358"/>
      <c r="S2" s="359"/>
    </row>
    <row r="3" spans="1:19" ht="30">
      <c r="A3" s="379"/>
      <c r="B3" s="380"/>
      <c r="C3" s="381"/>
      <c r="D3" s="360" t="s">
        <v>92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57"/>
      <c r="R3" s="358"/>
      <c r="S3" s="359"/>
    </row>
    <row r="4" spans="1:19" ht="30.75" thickBot="1">
      <c r="A4" s="379"/>
      <c r="B4" s="380"/>
      <c r="C4" s="381"/>
      <c r="D4" s="362" t="s">
        <v>1</v>
      </c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57"/>
      <c r="R4" s="358"/>
      <c r="S4" s="359"/>
    </row>
    <row r="5" spans="1:19" ht="30">
      <c r="A5" s="379"/>
      <c r="B5" s="380"/>
      <c r="C5" s="381"/>
      <c r="D5" s="364"/>
      <c r="E5" s="365"/>
      <c r="F5" s="366"/>
      <c r="G5" s="364" t="s">
        <v>128</v>
      </c>
      <c r="H5" s="365"/>
      <c r="I5" s="366"/>
      <c r="J5" s="367" t="s">
        <v>2</v>
      </c>
      <c r="K5" s="365"/>
      <c r="L5" s="365"/>
      <c r="M5" s="211"/>
      <c r="N5" s="367" t="s">
        <v>2</v>
      </c>
      <c r="O5" s="365"/>
      <c r="P5" s="366"/>
      <c r="Q5" s="368">
        <v>42577</v>
      </c>
      <c r="R5" s="358"/>
      <c r="S5" s="359"/>
    </row>
    <row r="6" spans="1:19" ht="30.75" thickBot="1">
      <c r="A6" s="379"/>
      <c r="B6" s="380"/>
      <c r="C6" s="381"/>
      <c r="D6" s="388" t="s">
        <v>124</v>
      </c>
      <c r="E6" s="389"/>
      <c r="F6" s="390"/>
      <c r="G6" s="391" t="s">
        <v>3</v>
      </c>
      <c r="H6" s="389"/>
      <c r="I6" s="390"/>
      <c r="J6" s="391" t="s">
        <v>129</v>
      </c>
      <c r="K6" s="389"/>
      <c r="L6" s="389"/>
      <c r="M6" s="214"/>
      <c r="N6" s="391" t="s">
        <v>130</v>
      </c>
      <c r="O6" s="389"/>
      <c r="P6" s="389"/>
      <c r="Q6" s="357"/>
      <c r="R6" s="358"/>
      <c r="S6" s="359"/>
    </row>
    <row r="7" spans="1:19" ht="30">
      <c r="A7" s="379"/>
      <c r="B7" s="380"/>
      <c r="C7" s="381"/>
      <c r="D7" s="215" t="s">
        <v>4</v>
      </c>
      <c r="E7" s="215" t="s">
        <v>5</v>
      </c>
      <c r="F7" s="216" t="s">
        <v>6</v>
      </c>
      <c r="G7" s="217" t="s">
        <v>4</v>
      </c>
      <c r="H7" s="218" t="s">
        <v>5</v>
      </c>
      <c r="I7" s="216" t="s">
        <v>6</v>
      </c>
      <c r="J7" s="217" t="s">
        <v>4</v>
      </c>
      <c r="K7" s="218" t="s">
        <v>5</v>
      </c>
      <c r="L7" s="2" t="s">
        <v>6</v>
      </c>
      <c r="M7" s="219" t="s">
        <v>7</v>
      </c>
      <c r="N7" s="217" t="s">
        <v>4</v>
      </c>
      <c r="O7" s="218" t="s">
        <v>5</v>
      </c>
      <c r="P7" s="216" t="s">
        <v>6</v>
      </c>
      <c r="Q7" s="357"/>
      <c r="R7" s="358"/>
      <c r="S7" s="359"/>
    </row>
    <row r="8" spans="1:19" ht="30.75" thickBot="1">
      <c r="A8" s="382"/>
      <c r="B8" s="383"/>
      <c r="C8" s="384"/>
      <c r="D8" s="221" t="s">
        <v>8</v>
      </c>
      <c r="E8" s="221" t="s">
        <v>9</v>
      </c>
      <c r="F8" s="213" t="s">
        <v>10</v>
      </c>
      <c r="G8" s="222" t="s">
        <v>8</v>
      </c>
      <c r="H8" s="221" t="s">
        <v>9</v>
      </c>
      <c r="I8" s="213" t="s">
        <v>10</v>
      </c>
      <c r="J8" s="222" t="s">
        <v>8</v>
      </c>
      <c r="K8" s="221" t="s">
        <v>9</v>
      </c>
      <c r="L8" s="212" t="s">
        <v>10</v>
      </c>
      <c r="M8" s="223" t="s">
        <v>11</v>
      </c>
      <c r="N8" s="222" t="s">
        <v>8</v>
      </c>
      <c r="O8" s="221" t="s">
        <v>9</v>
      </c>
      <c r="P8" s="213" t="s">
        <v>10</v>
      </c>
      <c r="Q8" s="369"/>
      <c r="R8" s="370"/>
      <c r="S8" s="371"/>
    </row>
    <row r="9" spans="1:19" ht="30.75" thickBot="1">
      <c r="A9" s="224"/>
      <c r="B9" s="210"/>
      <c r="C9" s="210"/>
      <c r="D9" s="220"/>
      <c r="E9" s="220"/>
      <c r="F9" s="224"/>
      <c r="G9" s="220"/>
      <c r="H9" s="220"/>
      <c r="I9" s="220"/>
      <c r="J9" s="220"/>
      <c r="K9" s="220"/>
      <c r="L9" s="224"/>
      <c r="M9" s="225"/>
      <c r="N9" s="220"/>
      <c r="O9" s="220"/>
      <c r="P9" s="220"/>
      <c r="Q9" s="210"/>
      <c r="R9" s="210"/>
      <c r="S9" s="226"/>
    </row>
    <row r="10" spans="1:19" ht="30.75" thickBot="1">
      <c r="A10" s="227"/>
      <c r="B10" s="228"/>
      <c r="C10" s="228"/>
      <c r="D10" s="372" t="s">
        <v>125</v>
      </c>
      <c r="E10" s="373"/>
      <c r="F10" s="374"/>
      <c r="G10" s="372" t="s">
        <v>131</v>
      </c>
      <c r="H10" s="373"/>
      <c r="I10" s="374"/>
      <c r="J10" s="375" t="s">
        <v>93</v>
      </c>
      <c r="K10" s="373"/>
      <c r="L10" s="373"/>
      <c r="M10" s="229"/>
      <c r="N10" s="375" t="s">
        <v>89</v>
      </c>
      <c r="O10" s="373"/>
      <c r="P10" s="374"/>
      <c r="Q10" s="228"/>
      <c r="R10" s="228"/>
      <c r="S10" s="230"/>
    </row>
    <row r="11" spans="1:19" ht="30.75" thickBot="1">
      <c r="A11" s="231" t="s">
        <v>12</v>
      </c>
      <c r="B11" s="232"/>
      <c r="C11" s="232"/>
      <c r="D11" s="3">
        <v>1297621</v>
      </c>
      <c r="E11" s="4">
        <v>5351</v>
      </c>
      <c r="F11" s="5">
        <v>1302972</v>
      </c>
      <c r="G11" s="4">
        <v>1230593</v>
      </c>
      <c r="H11" s="4">
        <v>227</v>
      </c>
      <c r="I11" s="5">
        <v>1230820</v>
      </c>
      <c r="J11" s="3">
        <v>592639</v>
      </c>
      <c r="K11" s="4">
        <v>4184</v>
      </c>
      <c r="L11" s="5">
        <v>596823</v>
      </c>
      <c r="M11" s="7">
        <v>22.16811387725525</v>
      </c>
      <c r="N11" s="3">
        <v>482511</v>
      </c>
      <c r="O11" s="4">
        <v>6015</v>
      </c>
      <c r="P11" s="6">
        <v>488526</v>
      </c>
      <c r="Q11" s="233"/>
      <c r="R11" s="234"/>
      <c r="S11" s="235" t="s">
        <v>13</v>
      </c>
    </row>
    <row r="12" spans="1:19" ht="30.75" thickBot="1">
      <c r="A12" s="231"/>
      <c r="B12" s="236"/>
      <c r="C12" s="236"/>
      <c r="D12" s="313"/>
      <c r="E12" s="313"/>
      <c r="F12" s="313"/>
      <c r="G12" s="313"/>
      <c r="H12" s="313"/>
      <c r="I12" s="313"/>
      <c r="J12" s="313" t="s">
        <v>132</v>
      </c>
      <c r="K12" s="313"/>
      <c r="L12" s="313"/>
      <c r="M12" s="7"/>
      <c r="N12" s="313" t="s">
        <v>133</v>
      </c>
      <c r="O12" s="313"/>
      <c r="P12" s="313"/>
      <c r="Q12" s="237"/>
      <c r="R12" s="237"/>
      <c r="S12" s="238"/>
    </row>
    <row r="13" spans="1:19" ht="30.75" thickBot="1">
      <c r="A13" s="231" t="s">
        <v>14</v>
      </c>
      <c r="B13" s="239"/>
      <c r="C13" s="239"/>
      <c r="D13" s="8">
        <v>192910</v>
      </c>
      <c r="E13" s="9">
        <v>13</v>
      </c>
      <c r="F13" s="10">
        <v>192923</v>
      </c>
      <c r="G13" s="8">
        <v>184218</v>
      </c>
      <c r="H13" s="9">
        <v>3</v>
      </c>
      <c r="I13" s="10">
        <v>184221</v>
      </c>
      <c r="J13" s="8">
        <v>2929239</v>
      </c>
      <c r="K13" s="9">
        <v>1123</v>
      </c>
      <c r="L13" s="10">
        <v>2930362</v>
      </c>
      <c r="M13" s="179">
        <v>-6.694852166226944</v>
      </c>
      <c r="N13" s="9">
        <v>3137980</v>
      </c>
      <c r="O13" s="11">
        <v>2642</v>
      </c>
      <c r="P13" s="5">
        <v>3140622</v>
      </c>
      <c r="Q13" s="233"/>
      <c r="R13" s="233"/>
      <c r="S13" s="235" t="s">
        <v>15</v>
      </c>
    </row>
    <row r="14" spans="1:19" ht="30">
      <c r="A14" s="231"/>
      <c r="B14" s="240" t="s">
        <v>102</v>
      </c>
      <c r="C14" s="241"/>
      <c r="D14" s="12">
        <v>6805</v>
      </c>
      <c r="E14" s="13">
        <v>13</v>
      </c>
      <c r="F14" s="14">
        <v>6818</v>
      </c>
      <c r="G14" s="12">
        <v>2945</v>
      </c>
      <c r="H14" s="13">
        <v>3</v>
      </c>
      <c r="I14" s="14">
        <v>2948</v>
      </c>
      <c r="J14" s="12">
        <v>1393604</v>
      </c>
      <c r="K14" s="13">
        <v>1123</v>
      </c>
      <c r="L14" s="14">
        <v>1394727</v>
      </c>
      <c r="M14" s="180">
        <v>-17.521506263383202</v>
      </c>
      <c r="N14" s="12">
        <v>1688377</v>
      </c>
      <c r="O14" s="13">
        <v>2642</v>
      </c>
      <c r="P14" s="14">
        <v>1691019</v>
      </c>
      <c r="Q14" s="242"/>
      <c r="R14" s="243" t="s">
        <v>103</v>
      </c>
      <c r="S14" s="238"/>
    </row>
    <row r="15" spans="1:19" ht="30.75" thickBot="1">
      <c r="A15" s="231"/>
      <c r="B15" s="244" t="s">
        <v>18</v>
      </c>
      <c r="C15" s="245"/>
      <c r="D15" s="15">
        <v>186105</v>
      </c>
      <c r="E15" s="16">
        <v>0</v>
      </c>
      <c r="F15" s="17">
        <v>186105</v>
      </c>
      <c r="G15" s="15">
        <v>181273</v>
      </c>
      <c r="H15" s="16">
        <v>0</v>
      </c>
      <c r="I15" s="17">
        <v>181273</v>
      </c>
      <c r="J15" s="15">
        <v>1535635</v>
      </c>
      <c r="K15" s="16">
        <v>0</v>
      </c>
      <c r="L15" s="17">
        <v>1535635</v>
      </c>
      <c r="M15" s="181">
        <v>5.93486630477448</v>
      </c>
      <c r="N15" s="15">
        <v>1449603</v>
      </c>
      <c r="O15" s="16">
        <v>0</v>
      </c>
      <c r="P15" s="17">
        <v>1449603</v>
      </c>
      <c r="Q15" s="246"/>
      <c r="R15" s="247" t="s">
        <v>19</v>
      </c>
      <c r="S15" s="238"/>
    </row>
    <row r="16" spans="1:19" ht="30.75" thickBot="1">
      <c r="A16" s="231"/>
      <c r="B16" s="236"/>
      <c r="C16" s="236"/>
      <c r="D16" s="18"/>
      <c r="E16" s="18"/>
      <c r="F16" s="18" t="s">
        <v>22</v>
      </c>
      <c r="G16" s="18"/>
      <c r="H16" s="18"/>
      <c r="I16" s="18"/>
      <c r="J16" s="18"/>
      <c r="K16" s="18"/>
      <c r="L16" s="18"/>
      <c r="M16" s="182"/>
      <c r="N16" s="18"/>
      <c r="O16" s="18"/>
      <c r="P16" s="18"/>
      <c r="Q16" s="237"/>
      <c r="R16" s="237"/>
      <c r="S16" s="238"/>
    </row>
    <row r="17" spans="1:19" ht="30.75" thickBot="1">
      <c r="A17" s="231" t="s">
        <v>20</v>
      </c>
      <c r="B17" s="248"/>
      <c r="C17" s="239"/>
      <c r="D17" s="19">
        <v>263198</v>
      </c>
      <c r="E17" s="9">
        <v>145</v>
      </c>
      <c r="F17" s="6">
        <v>263343</v>
      </c>
      <c r="G17" s="19">
        <v>273084</v>
      </c>
      <c r="H17" s="9">
        <v>89</v>
      </c>
      <c r="I17" s="6">
        <v>273173</v>
      </c>
      <c r="J17" s="19">
        <v>2336397</v>
      </c>
      <c r="K17" s="9">
        <v>1477</v>
      </c>
      <c r="L17" s="6">
        <v>2337874</v>
      </c>
      <c r="M17" s="50">
        <v>0.7172939793832909</v>
      </c>
      <c r="N17" s="19">
        <v>2318424</v>
      </c>
      <c r="O17" s="9">
        <v>2800</v>
      </c>
      <c r="P17" s="5">
        <v>2321224</v>
      </c>
      <c r="Q17" s="233"/>
      <c r="R17" s="233"/>
      <c r="S17" s="235" t="s">
        <v>21</v>
      </c>
    </row>
    <row r="18" spans="1:19" ht="30">
      <c r="A18" s="231" t="s">
        <v>22</v>
      </c>
      <c r="B18" s="249" t="s">
        <v>23</v>
      </c>
      <c r="C18" s="250"/>
      <c r="D18" s="20">
        <v>261599</v>
      </c>
      <c r="E18" s="21">
        <v>72</v>
      </c>
      <c r="F18" s="13">
        <v>261671</v>
      </c>
      <c r="G18" s="8">
        <v>272622</v>
      </c>
      <c r="H18" s="21">
        <v>75</v>
      </c>
      <c r="I18" s="13">
        <v>272697</v>
      </c>
      <c r="J18" s="8">
        <v>2314898</v>
      </c>
      <c r="K18" s="21">
        <v>865</v>
      </c>
      <c r="L18" s="22">
        <v>2315763</v>
      </c>
      <c r="M18" s="183">
        <v>0.8973638955248137</v>
      </c>
      <c r="N18" s="8">
        <v>2293231</v>
      </c>
      <c r="O18" s="21">
        <v>1936</v>
      </c>
      <c r="P18" s="14">
        <v>2295167</v>
      </c>
      <c r="Q18" s="251"/>
      <c r="R18" s="252" t="s">
        <v>24</v>
      </c>
      <c r="S18" s="235"/>
    </row>
    <row r="19" spans="1:19" ht="30">
      <c r="A19" s="231"/>
      <c r="B19" s="253"/>
      <c r="C19" s="240" t="s">
        <v>104</v>
      </c>
      <c r="D19" s="23">
        <v>261555</v>
      </c>
      <c r="E19" s="24">
        <v>0</v>
      </c>
      <c r="F19" s="25">
        <v>261555</v>
      </c>
      <c r="G19" s="23">
        <v>272585</v>
      </c>
      <c r="H19" s="24">
        <v>0</v>
      </c>
      <c r="I19" s="25">
        <v>272585</v>
      </c>
      <c r="J19" s="23">
        <v>2314140</v>
      </c>
      <c r="K19" s="24">
        <v>0</v>
      </c>
      <c r="L19" s="25">
        <v>2314140</v>
      </c>
      <c r="M19" s="184">
        <v>0.9305636242783945</v>
      </c>
      <c r="N19" s="23">
        <v>2292804</v>
      </c>
      <c r="O19" s="24">
        <v>0</v>
      </c>
      <c r="P19" s="25">
        <v>2292804</v>
      </c>
      <c r="Q19" s="243" t="s">
        <v>105</v>
      </c>
      <c r="R19" s="215"/>
      <c r="S19" s="238"/>
    </row>
    <row r="20" spans="1:19" ht="30">
      <c r="A20" s="231"/>
      <c r="B20" s="254"/>
      <c r="C20" s="255" t="s">
        <v>27</v>
      </c>
      <c r="D20" s="26">
        <v>44</v>
      </c>
      <c r="E20" s="27">
        <v>72</v>
      </c>
      <c r="F20" s="28">
        <v>116</v>
      </c>
      <c r="G20" s="26">
        <v>37</v>
      </c>
      <c r="H20" s="27">
        <v>75</v>
      </c>
      <c r="I20" s="28">
        <v>112</v>
      </c>
      <c r="J20" s="26">
        <v>758</v>
      </c>
      <c r="K20" s="27">
        <v>865</v>
      </c>
      <c r="L20" s="28">
        <v>1623</v>
      </c>
      <c r="M20" s="183">
        <v>-31.316123571730852</v>
      </c>
      <c r="N20" s="26">
        <v>427</v>
      </c>
      <c r="O20" s="27">
        <v>1936</v>
      </c>
      <c r="P20" s="28">
        <v>2363</v>
      </c>
      <c r="Q20" s="256" t="s">
        <v>28</v>
      </c>
      <c r="R20" s="215"/>
      <c r="S20" s="238"/>
    </row>
    <row r="21" spans="1:19" ht="30">
      <c r="A21" s="231"/>
      <c r="B21" s="254"/>
      <c r="C21" s="255" t="s">
        <v>29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0</v>
      </c>
      <c r="K21" s="27">
        <v>0</v>
      </c>
      <c r="L21" s="28">
        <v>0</v>
      </c>
      <c r="M21" s="183">
        <v>0</v>
      </c>
      <c r="N21" s="26">
        <v>0</v>
      </c>
      <c r="O21" s="27">
        <v>0</v>
      </c>
      <c r="P21" s="28">
        <v>0</v>
      </c>
      <c r="Q21" s="257" t="s">
        <v>30</v>
      </c>
      <c r="R21" s="258"/>
      <c r="S21" s="238"/>
    </row>
    <row r="22" spans="1:19" ht="30">
      <c r="A22" s="231"/>
      <c r="B22" s="254"/>
      <c r="C22" s="259" t="s">
        <v>31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83">
        <v>0</v>
      </c>
      <c r="N22" s="29">
        <v>0</v>
      </c>
      <c r="O22" s="30">
        <v>0</v>
      </c>
      <c r="P22" s="31">
        <v>0</v>
      </c>
      <c r="Q22" s="260" t="s">
        <v>32</v>
      </c>
      <c r="R22" s="258"/>
      <c r="S22" s="238"/>
    </row>
    <row r="23" spans="1:19" ht="30">
      <c r="A23" s="231"/>
      <c r="B23" s="261" t="s">
        <v>33</v>
      </c>
      <c r="C23" s="262"/>
      <c r="D23" s="26">
        <v>71</v>
      </c>
      <c r="E23" s="27">
        <v>0</v>
      </c>
      <c r="F23" s="28">
        <v>71</v>
      </c>
      <c r="G23" s="26">
        <v>12</v>
      </c>
      <c r="H23" s="27">
        <v>0</v>
      </c>
      <c r="I23" s="28">
        <v>12</v>
      </c>
      <c r="J23" s="26">
        <v>1702</v>
      </c>
      <c r="K23" s="27">
        <v>54</v>
      </c>
      <c r="L23" s="28">
        <v>1756</v>
      </c>
      <c r="M23" s="184">
        <v>47.06867671691792</v>
      </c>
      <c r="N23" s="26">
        <v>1165</v>
      </c>
      <c r="O23" s="27">
        <v>29</v>
      </c>
      <c r="P23" s="28">
        <v>1194</v>
      </c>
      <c r="Q23" s="237"/>
      <c r="R23" s="258" t="s">
        <v>34</v>
      </c>
      <c r="S23" s="238"/>
    </row>
    <row r="24" spans="1:19" ht="30">
      <c r="A24" s="231"/>
      <c r="B24" s="261" t="s">
        <v>35</v>
      </c>
      <c r="C24" s="262"/>
      <c r="D24" s="26">
        <v>153</v>
      </c>
      <c r="E24" s="27">
        <v>73</v>
      </c>
      <c r="F24" s="32">
        <v>226</v>
      </c>
      <c r="G24" s="26">
        <v>117</v>
      </c>
      <c r="H24" s="27">
        <v>14</v>
      </c>
      <c r="I24" s="32">
        <v>131</v>
      </c>
      <c r="J24" s="26">
        <v>1442</v>
      </c>
      <c r="K24" s="27">
        <v>558</v>
      </c>
      <c r="L24" s="32">
        <v>2000</v>
      </c>
      <c r="M24" s="183">
        <v>-18.30065359477124</v>
      </c>
      <c r="N24" s="26">
        <v>1613</v>
      </c>
      <c r="O24" s="27">
        <v>835</v>
      </c>
      <c r="P24" s="32">
        <v>2448</v>
      </c>
      <c r="Q24" s="263"/>
      <c r="R24" s="258" t="s">
        <v>36</v>
      </c>
      <c r="S24" s="238"/>
    </row>
    <row r="25" spans="1:19" ht="30.75" thickBot="1">
      <c r="A25" s="231"/>
      <c r="B25" s="264" t="s">
        <v>37</v>
      </c>
      <c r="C25" s="265"/>
      <c r="D25" s="15">
        <v>1375</v>
      </c>
      <c r="E25" s="16">
        <v>0</v>
      </c>
      <c r="F25" s="33">
        <v>1375</v>
      </c>
      <c r="G25" s="15">
        <v>333</v>
      </c>
      <c r="H25" s="16">
        <v>0</v>
      </c>
      <c r="I25" s="33">
        <v>333</v>
      </c>
      <c r="J25" s="15">
        <v>18355</v>
      </c>
      <c r="K25" s="16">
        <v>0</v>
      </c>
      <c r="L25" s="33">
        <v>18355</v>
      </c>
      <c r="M25" s="181">
        <v>-18.112870845416015</v>
      </c>
      <c r="N25" s="15">
        <v>22415</v>
      </c>
      <c r="O25" s="16">
        <v>0</v>
      </c>
      <c r="P25" s="33">
        <v>22415</v>
      </c>
      <c r="Q25" s="266"/>
      <c r="R25" s="267" t="s">
        <v>38</v>
      </c>
      <c r="S25" s="238"/>
    </row>
    <row r="26" spans="1:19" ht="30.75" thickBot="1">
      <c r="A26" s="231"/>
      <c r="B26" s="232"/>
      <c r="C26" s="232"/>
      <c r="D26" s="34"/>
      <c r="E26" s="34"/>
      <c r="F26" s="34"/>
      <c r="G26" s="34"/>
      <c r="H26" s="34"/>
      <c r="I26" s="34"/>
      <c r="J26" s="34"/>
      <c r="K26" s="34"/>
      <c r="L26" s="34"/>
      <c r="M26" s="185"/>
      <c r="N26" s="34"/>
      <c r="O26" s="34"/>
      <c r="P26" s="34"/>
      <c r="Q26" s="233"/>
      <c r="R26" s="233"/>
      <c r="S26" s="235"/>
    </row>
    <row r="27" spans="1:19" ht="30.75" thickBot="1">
      <c r="A27" s="231" t="s">
        <v>39</v>
      </c>
      <c r="B27" s="239"/>
      <c r="C27" s="239"/>
      <c r="D27" s="8">
        <v>3245</v>
      </c>
      <c r="E27" s="35">
        <v>0</v>
      </c>
      <c r="F27" s="10">
        <v>3245</v>
      </c>
      <c r="G27" s="8">
        <v>3375</v>
      </c>
      <c r="H27" s="35">
        <v>0</v>
      </c>
      <c r="I27" s="10">
        <v>3375</v>
      </c>
      <c r="J27" s="8">
        <v>53823</v>
      </c>
      <c r="K27" s="35">
        <v>0</v>
      </c>
      <c r="L27" s="10">
        <v>53823</v>
      </c>
      <c r="M27" s="186">
        <v>-77.54043497855152</v>
      </c>
      <c r="N27" s="8">
        <v>239644</v>
      </c>
      <c r="O27" s="35">
        <v>0</v>
      </c>
      <c r="P27" s="10">
        <v>239644</v>
      </c>
      <c r="Q27" s="236"/>
      <c r="R27" s="236"/>
      <c r="S27" s="268" t="s">
        <v>40</v>
      </c>
    </row>
    <row r="28" spans="1:19" ht="30">
      <c r="A28" s="231"/>
      <c r="B28" s="249" t="s">
        <v>106</v>
      </c>
      <c r="C28" s="269"/>
      <c r="D28" s="8">
        <v>623</v>
      </c>
      <c r="E28" s="35">
        <v>0</v>
      </c>
      <c r="F28" s="14">
        <v>623</v>
      </c>
      <c r="G28" s="8">
        <v>425</v>
      </c>
      <c r="H28" s="35">
        <v>0</v>
      </c>
      <c r="I28" s="14">
        <v>425</v>
      </c>
      <c r="J28" s="8">
        <v>12608</v>
      </c>
      <c r="K28" s="35">
        <v>0</v>
      </c>
      <c r="L28" s="14">
        <v>12608</v>
      </c>
      <c r="M28" s="47">
        <v>-1.5307716338644175</v>
      </c>
      <c r="N28" s="8">
        <v>12804</v>
      </c>
      <c r="O28" s="35">
        <v>0</v>
      </c>
      <c r="P28" s="14">
        <v>12804</v>
      </c>
      <c r="Q28" s="270"/>
      <c r="R28" s="252" t="s">
        <v>107</v>
      </c>
      <c r="S28" s="235"/>
    </row>
    <row r="29" spans="1:19" ht="30">
      <c r="A29" s="231"/>
      <c r="B29" s="271"/>
      <c r="C29" s="272" t="s">
        <v>43</v>
      </c>
      <c r="D29" s="36">
        <v>623</v>
      </c>
      <c r="E29" s="37">
        <v>0</v>
      </c>
      <c r="F29" s="38">
        <v>623</v>
      </c>
      <c r="G29" s="36">
        <v>425</v>
      </c>
      <c r="H29" s="37">
        <v>0</v>
      </c>
      <c r="I29" s="38">
        <v>425</v>
      </c>
      <c r="J29" s="36">
        <v>12608</v>
      </c>
      <c r="K29" s="37">
        <v>0</v>
      </c>
      <c r="L29" s="38">
        <v>12608</v>
      </c>
      <c r="M29" s="187">
        <v>-1.5307716338644175</v>
      </c>
      <c r="N29" s="36">
        <v>12804</v>
      </c>
      <c r="O29" s="37">
        <v>0</v>
      </c>
      <c r="P29" s="38">
        <v>12804</v>
      </c>
      <c r="Q29" s="273" t="s">
        <v>44</v>
      </c>
      <c r="R29" s="256"/>
      <c r="S29" s="238"/>
    </row>
    <row r="30" spans="1:19" ht="30">
      <c r="A30" s="231"/>
      <c r="B30" s="271"/>
      <c r="C30" s="274" t="s">
        <v>45</v>
      </c>
      <c r="D30" s="39">
        <v>0</v>
      </c>
      <c r="E30" s="40">
        <v>0</v>
      </c>
      <c r="F30" s="41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65">
        <v>0</v>
      </c>
      <c r="N30" s="39">
        <v>0</v>
      </c>
      <c r="O30" s="40">
        <v>0</v>
      </c>
      <c r="P30" s="41">
        <v>0</v>
      </c>
      <c r="Q30" s="260" t="s">
        <v>46</v>
      </c>
      <c r="R30" s="275"/>
      <c r="S30" s="238"/>
    </row>
    <row r="31" spans="1:19" ht="30">
      <c r="A31" s="231"/>
      <c r="B31" s="261" t="s">
        <v>47</v>
      </c>
      <c r="C31" s="276"/>
      <c r="D31" s="42">
        <v>2622</v>
      </c>
      <c r="E31" s="43">
        <v>0</v>
      </c>
      <c r="F31" s="32">
        <v>2622</v>
      </c>
      <c r="G31" s="42">
        <v>2950</v>
      </c>
      <c r="H31" s="43">
        <v>0</v>
      </c>
      <c r="I31" s="32">
        <v>2950</v>
      </c>
      <c r="J31" s="42">
        <v>41215</v>
      </c>
      <c r="K31" s="43">
        <v>0</v>
      </c>
      <c r="L31" s="32">
        <v>41215</v>
      </c>
      <c r="M31" s="187">
        <v>-81.83080585434668</v>
      </c>
      <c r="N31" s="42">
        <v>226840</v>
      </c>
      <c r="O31" s="43">
        <v>0</v>
      </c>
      <c r="P31" s="32">
        <v>226840</v>
      </c>
      <c r="Q31" s="277"/>
      <c r="R31" s="258" t="s">
        <v>48</v>
      </c>
      <c r="S31" s="238"/>
    </row>
    <row r="32" spans="1:19" ht="30">
      <c r="A32" s="231"/>
      <c r="B32" s="271"/>
      <c r="C32" s="272" t="s">
        <v>49</v>
      </c>
      <c r="D32" s="36">
        <v>2622</v>
      </c>
      <c r="E32" s="37">
        <v>0</v>
      </c>
      <c r="F32" s="38">
        <v>2622</v>
      </c>
      <c r="G32" s="36">
        <v>2950</v>
      </c>
      <c r="H32" s="37">
        <v>0</v>
      </c>
      <c r="I32" s="38">
        <v>2950</v>
      </c>
      <c r="J32" s="36">
        <v>41215</v>
      </c>
      <c r="K32" s="37">
        <v>0</v>
      </c>
      <c r="L32" s="38">
        <v>41215</v>
      </c>
      <c r="M32" s="187">
        <v>-81.83080585434668</v>
      </c>
      <c r="N32" s="36">
        <v>226840</v>
      </c>
      <c r="O32" s="37">
        <v>0</v>
      </c>
      <c r="P32" s="38">
        <v>226840</v>
      </c>
      <c r="Q32" s="273" t="s">
        <v>50</v>
      </c>
      <c r="R32" s="275"/>
      <c r="S32" s="238"/>
    </row>
    <row r="33" spans="1:19" ht="30.75" thickBot="1">
      <c r="A33" s="231"/>
      <c r="B33" s="278"/>
      <c r="C33" s="274" t="s">
        <v>51</v>
      </c>
      <c r="D33" s="44">
        <v>0</v>
      </c>
      <c r="E33" s="45">
        <v>0</v>
      </c>
      <c r="F33" s="33">
        <v>0</v>
      </c>
      <c r="G33" s="44">
        <v>0</v>
      </c>
      <c r="H33" s="45">
        <v>0</v>
      </c>
      <c r="I33" s="33">
        <v>0</v>
      </c>
      <c r="J33" s="44">
        <v>0</v>
      </c>
      <c r="K33" s="45">
        <v>0</v>
      </c>
      <c r="L33" s="33">
        <v>0</v>
      </c>
      <c r="M33" s="179">
        <v>0</v>
      </c>
      <c r="N33" s="44">
        <v>0</v>
      </c>
      <c r="O33" s="45">
        <v>0</v>
      </c>
      <c r="P33" s="33">
        <v>0</v>
      </c>
      <c r="Q33" s="260" t="s">
        <v>52</v>
      </c>
      <c r="R33" s="279"/>
      <c r="S33" s="238"/>
    </row>
    <row r="34" spans="1:19" ht="30.75" thickBot="1">
      <c r="A34" s="231"/>
      <c r="B34" s="262"/>
      <c r="C34" s="262"/>
      <c r="D34" s="18"/>
      <c r="E34" s="18"/>
      <c r="F34" s="18"/>
      <c r="G34" s="18"/>
      <c r="H34" s="18"/>
      <c r="I34" s="18"/>
      <c r="J34" s="18"/>
      <c r="K34" s="18"/>
      <c r="L34" s="18"/>
      <c r="M34" s="182"/>
      <c r="N34" s="18"/>
      <c r="O34" s="18"/>
      <c r="P34" s="18"/>
      <c r="Q34" s="237"/>
      <c r="R34" s="237"/>
      <c r="S34" s="238"/>
    </row>
    <row r="35" spans="1:19" ht="30.75" thickBot="1">
      <c r="A35" s="280" t="s">
        <v>53</v>
      </c>
      <c r="B35" s="232"/>
      <c r="C35" s="232"/>
      <c r="D35" s="19">
        <v>-6505</v>
      </c>
      <c r="E35" s="9">
        <v>4992</v>
      </c>
      <c r="F35" s="6">
        <v>-1513</v>
      </c>
      <c r="G35" s="19">
        <v>4873</v>
      </c>
      <c r="H35" s="9">
        <v>-34</v>
      </c>
      <c r="I35" s="6">
        <v>4839</v>
      </c>
      <c r="J35" s="19">
        <v>-1821</v>
      </c>
      <c r="K35" s="9">
        <v>3655</v>
      </c>
      <c r="L35" s="6">
        <v>1834</v>
      </c>
      <c r="M35" s="46"/>
      <c r="N35" s="9">
        <v>-8639</v>
      </c>
      <c r="O35" s="9">
        <v>1917</v>
      </c>
      <c r="P35" s="6">
        <v>-6722</v>
      </c>
      <c r="Q35" s="233"/>
      <c r="R35" s="233"/>
      <c r="S35" s="235" t="s">
        <v>54</v>
      </c>
    </row>
    <row r="36" spans="1:19" ht="30">
      <c r="A36" s="231"/>
      <c r="B36" s="240" t="s">
        <v>55</v>
      </c>
      <c r="C36" s="241"/>
      <c r="D36" s="26">
        <v>-1227</v>
      </c>
      <c r="E36" s="27">
        <v>-133</v>
      </c>
      <c r="F36" s="14">
        <v>-1360</v>
      </c>
      <c r="G36" s="26">
        <v>2347</v>
      </c>
      <c r="H36" s="27">
        <v>-59</v>
      </c>
      <c r="I36" s="14">
        <v>2288</v>
      </c>
      <c r="J36" s="26">
        <v>8683</v>
      </c>
      <c r="K36" s="27">
        <v>-1059</v>
      </c>
      <c r="L36" s="14">
        <v>7624</v>
      </c>
      <c r="M36" s="47"/>
      <c r="N36" s="26">
        <v>5594</v>
      </c>
      <c r="O36" s="27">
        <v>-834</v>
      </c>
      <c r="P36" s="14">
        <v>4760</v>
      </c>
      <c r="Q36" s="242"/>
      <c r="R36" s="243" t="s">
        <v>56</v>
      </c>
      <c r="S36" s="238"/>
    </row>
    <row r="37" spans="1:19" ht="30.75" thickBot="1">
      <c r="A37" s="231"/>
      <c r="B37" s="259" t="s">
        <v>121</v>
      </c>
      <c r="C37" s="281"/>
      <c r="D37" s="15">
        <v>-5278</v>
      </c>
      <c r="E37" s="16">
        <v>5125</v>
      </c>
      <c r="F37" s="17">
        <v>-153</v>
      </c>
      <c r="G37" s="15">
        <v>2526</v>
      </c>
      <c r="H37" s="16">
        <v>25</v>
      </c>
      <c r="I37" s="17">
        <v>2551</v>
      </c>
      <c r="J37" s="15">
        <v>-10504</v>
      </c>
      <c r="K37" s="45">
        <v>4714</v>
      </c>
      <c r="L37" s="17">
        <v>-5790</v>
      </c>
      <c r="M37" s="48"/>
      <c r="N37" s="15">
        <v>-14233</v>
      </c>
      <c r="O37" s="45">
        <v>2751</v>
      </c>
      <c r="P37" s="17">
        <v>-11482</v>
      </c>
      <c r="Q37" s="246"/>
      <c r="R37" s="247" t="s">
        <v>122</v>
      </c>
      <c r="S37" s="238"/>
    </row>
    <row r="38" spans="1:19" ht="30.75" thickBot="1">
      <c r="A38" s="231"/>
      <c r="B38" s="276"/>
      <c r="C38" s="236"/>
      <c r="D38" s="18"/>
      <c r="E38" s="18"/>
      <c r="F38" s="34"/>
      <c r="G38" s="18"/>
      <c r="H38" s="18"/>
      <c r="I38" s="34"/>
      <c r="J38" s="34"/>
      <c r="K38" s="34"/>
      <c r="L38" s="34"/>
      <c r="M38" s="49"/>
      <c r="N38" s="34"/>
      <c r="O38" s="34"/>
      <c r="P38" s="34"/>
      <c r="Q38" s="282"/>
      <c r="R38" s="282"/>
      <c r="S38" s="238"/>
    </row>
    <row r="39" spans="1:19" ht="30.75" thickBot="1">
      <c r="A39" s="231"/>
      <c r="B39" s="236"/>
      <c r="C39" s="236"/>
      <c r="D39" s="392" t="s">
        <v>126</v>
      </c>
      <c r="E39" s="393"/>
      <c r="F39" s="393"/>
      <c r="G39" s="392" t="s">
        <v>134</v>
      </c>
      <c r="H39" s="393"/>
      <c r="I39" s="393"/>
      <c r="J39" s="392" t="s">
        <v>134</v>
      </c>
      <c r="K39" s="393"/>
      <c r="L39" s="393"/>
      <c r="M39" s="50"/>
      <c r="N39" s="392" t="s">
        <v>135</v>
      </c>
      <c r="O39" s="393"/>
      <c r="P39" s="393"/>
      <c r="Q39" s="237"/>
      <c r="R39" s="237"/>
      <c r="S39" s="238"/>
    </row>
    <row r="40" spans="1:19" ht="30.75" thickBot="1">
      <c r="A40" s="283" t="s">
        <v>57</v>
      </c>
      <c r="B40" s="284"/>
      <c r="C40" s="284"/>
      <c r="D40" s="19">
        <v>1230593</v>
      </c>
      <c r="E40" s="9">
        <v>227</v>
      </c>
      <c r="F40" s="4">
        <v>1230820</v>
      </c>
      <c r="G40" s="3">
        <v>1133479</v>
      </c>
      <c r="H40" s="4">
        <v>175</v>
      </c>
      <c r="I40" s="4">
        <v>1133654</v>
      </c>
      <c r="J40" s="19">
        <v>1133479</v>
      </c>
      <c r="K40" s="19">
        <v>175</v>
      </c>
      <c r="L40" s="5">
        <v>1133654</v>
      </c>
      <c r="M40" s="181">
        <v>5.4559898493212104</v>
      </c>
      <c r="N40" s="19">
        <v>1071062</v>
      </c>
      <c r="O40" s="9">
        <v>3940</v>
      </c>
      <c r="P40" s="5">
        <v>1075002</v>
      </c>
      <c r="Q40" s="285"/>
      <c r="R40" s="285"/>
      <c r="S40" s="286" t="s">
        <v>90</v>
      </c>
    </row>
    <row r="41" spans="1:19" ht="30.75" thickBot="1">
      <c r="A41" s="287"/>
      <c r="B41" s="228"/>
      <c r="C41" s="228"/>
      <c r="D41" s="313"/>
      <c r="E41" s="313"/>
      <c r="F41" s="313"/>
      <c r="G41" s="313"/>
      <c r="H41" s="313"/>
      <c r="I41" s="313"/>
      <c r="J41" s="313"/>
      <c r="K41" s="313"/>
      <c r="L41" s="313"/>
      <c r="M41" s="7"/>
      <c r="N41" s="313"/>
      <c r="O41" s="313"/>
      <c r="P41" s="313"/>
      <c r="Q41" s="400"/>
      <c r="R41" s="400"/>
      <c r="S41" s="238"/>
    </row>
    <row r="42" spans="1:19" ht="30.75" thickBot="1">
      <c r="A42" s="280" t="s">
        <v>59</v>
      </c>
      <c r="B42" s="232"/>
      <c r="C42" s="232"/>
      <c r="D42" s="19">
        <v>1230593</v>
      </c>
      <c r="E42" s="9">
        <v>227</v>
      </c>
      <c r="F42" s="4">
        <v>1230820</v>
      </c>
      <c r="G42" s="19">
        <v>1133479</v>
      </c>
      <c r="H42" s="9">
        <v>175</v>
      </c>
      <c r="I42" s="4">
        <v>1133654</v>
      </c>
      <c r="J42" s="19">
        <v>1133479</v>
      </c>
      <c r="K42" s="9">
        <v>175</v>
      </c>
      <c r="L42" s="5">
        <v>1133654</v>
      </c>
      <c r="M42" s="181">
        <v>5.4559898493212104</v>
      </c>
      <c r="N42" s="19">
        <v>1071062</v>
      </c>
      <c r="O42" s="9">
        <v>3940</v>
      </c>
      <c r="P42" s="5">
        <v>1075002</v>
      </c>
      <c r="Q42" s="233"/>
      <c r="R42" s="233"/>
      <c r="S42" s="235" t="s">
        <v>60</v>
      </c>
    </row>
    <row r="43" spans="1:19" ht="30">
      <c r="A43" s="288"/>
      <c r="B43" s="240" t="s">
        <v>61</v>
      </c>
      <c r="C43" s="241"/>
      <c r="D43" s="12">
        <v>918858</v>
      </c>
      <c r="E43" s="27">
        <v>112</v>
      </c>
      <c r="F43" s="28">
        <v>918970</v>
      </c>
      <c r="G43" s="12">
        <v>801780</v>
      </c>
      <c r="H43" s="27">
        <v>85</v>
      </c>
      <c r="I43" s="28">
        <v>801865</v>
      </c>
      <c r="J43" s="12">
        <v>801780</v>
      </c>
      <c r="K43" s="27">
        <v>85</v>
      </c>
      <c r="L43" s="28">
        <v>801865</v>
      </c>
      <c r="M43" s="183">
        <v>7.60573170797168</v>
      </c>
      <c r="N43" s="12">
        <v>741405</v>
      </c>
      <c r="O43" s="27">
        <v>3783</v>
      </c>
      <c r="P43" s="28">
        <v>745188</v>
      </c>
      <c r="Q43" s="242"/>
      <c r="R43" s="243" t="s">
        <v>62</v>
      </c>
      <c r="S43" s="238"/>
    </row>
    <row r="44" spans="1:19" ht="30.75" thickBot="1">
      <c r="A44" s="288"/>
      <c r="B44" s="259" t="s">
        <v>63</v>
      </c>
      <c r="C44" s="281"/>
      <c r="D44" s="15">
        <v>311735</v>
      </c>
      <c r="E44" s="16">
        <v>115</v>
      </c>
      <c r="F44" s="17">
        <v>311850</v>
      </c>
      <c r="G44" s="15">
        <v>331699</v>
      </c>
      <c r="H44" s="16">
        <v>90</v>
      </c>
      <c r="I44" s="17">
        <v>331789</v>
      </c>
      <c r="J44" s="15">
        <v>331699</v>
      </c>
      <c r="K44" s="16">
        <v>90</v>
      </c>
      <c r="L44" s="17">
        <v>331789</v>
      </c>
      <c r="M44" s="183">
        <v>0.5988223665459926</v>
      </c>
      <c r="N44" s="15">
        <v>329657</v>
      </c>
      <c r="O44" s="16">
        <v>157</v>
      </c>
      <c r="P44" s="17">
        <v>329814</v>
      </c>
      <c r="Q44" s="246"/>
      <c r="R44" s="247" t="s">
        <v>64</v>
      </c>
      <c r="S44" s="238"/>
    </row>
    <row r="45" spans="1:19" ht="30.75" thickBot="1">
      <c r="A45" s="283"/>
      <c r="B45" s="284"/>
      <c r="C45" s="284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51"/>
      <c r="P45" s="51"/>
      <c r="Q45" s="285"/>
      <c r="R45" s="285"/>
      <c r="S45" s="289"/>
    </row>
    <row r="46" spans="1:19" ht="30">
      <c r="A46" s="290" t="s">
        <v>65</v>
      </c>
      <c r="B46" s="291"/>
      <c r="C46" s="292"/>
      <c r="D46" s="53"/>
      <c r="E46" s="54"/>
      <c r="F46" s="55" t="s">
        <v>22</v>
      </c>
      <c r="G46" s="53"/>
      <c r="H46" s="54"/>
      <c r="I46" s="55"/>
      <c r="J46" s="53"/>
      <c r="K46" s="54"/>
      <c r="L46" s="55" t="s">
        <v>22</v>
      </c>
      <c r="M46" s="56"/>
      <c r="N46" s="53"/>
      <c r="O46" s="54"/>
      <c r="P46" s="55"/>
      <c r="Q46" s="228"/>
      <c r="R46" s="228"/>
      <c r="S46" s="293" t="s">
        <v>66</v>
      </c>
    </row>
    <row r="47" spans="1:19" ht="30">
      <c r="A47" s="280" t="s">
        <v>67</v>
      </c>
      <c r="B47" s="262"/>
      <c r="C47" s="294"/>
      <c r="D47" s="57"/>
      <c r="E47" s="58"/>
      <c r="F47" s="59"/>
      <c r="G47" s="57"/>
      <c r="H47" s="58"/>
      <c r="I47" s="59"/>
      <c r="J47" s="57"/>
      <c r="K47" s="58"/>
      <c r="L47" s="59"/>
      <c r="M47" s="60"/>
      <c r="N47" s="57"/>
      <c r="O47" s="58"/>
      <c r="P47" s="59"/>
      <c r="Q47" s="236"/>
      <c r="R47" s="236"/>
      <c r="S47" s="235" t="s">
        <v>68</v>
      </c>
    </row>
    <row r="48" spans="1:19" ht="30">
      <c r="A48" s="280"/>
      <c r="B48" s="262" t="s">
        <v>69</v>
      </c>
      <c r="C48" s="294"/>
      <c r="D48" s="61">
        <v>14529</v>
      </c>
      <c r="E48" s="58">
        <v>0</v>
      </c>
      <c r="F48" s="207">
        <v>14529</v>
      </c>
      <c r="G48" s="61">
        <v>18822</v>
      </c>
      <c r="H48" s="58">
        <v>0</v>
      </c>
      <c r="I48" s="207">
        <v>18822</v>
      </c>
      <c r="J48" s="61">
        <v>7219</v>
      </c>
      <c r="K48" s="58">
        <v>0</v>
      </c>
      <c r="L48" s="207">
        <v>7219</v>
      </c>
      <c r="M48" s="208"/>
      <c r="N48" s="61">
        <v>3881</v>
      </c>
      <c r="O48" s="58">
        <v>0</v>
      </c>
      <c r="P48" s="59">
        <v>3881</v>
      </c>
      <c r="Q48" s="354"/>
      <c r="R48" s="355" t="s">
        <v>70</v>
      </c>
      <c r="S48" s="235"/>
    </row>
    <row r="49" spans="1:19" ht="30">
      <c r="A49" s="295"/>
      <c r="B49" s="262" t="s">
        <v>94</v>
      </c>
      <c r="C49" s="294"/>
      <c r="D49" s="61">
        <v>22897</v>
      </c>
      <c r="E49" s="58">
        <v>0</v>
      </c>
      <c r="F49" s="62">
        <v>22897</v>
      </c>
      <c r="G49" s="61">
        <v>6400</v>
      </c>
      <c r="H49" s="58">
        <v>0</v>
      </c>
      <c r="I49" s="62">
        <v>6400</v>
      </c>
      <c r="J49" s="61">
        <v>181533</v>
      </c>
      <c r="K49" s="58">
        <v>0</v>
      </c>
      <c r="L49" s="62">
        <v>181533</v>
      </c>
      <c r="M49" s="63"/>
      <c r="N49" s="61">
        <v>105903</v>
      </c>
      <c r="O49" s="58">
        <v>0</v>
      </c>
      <c r="P49" s="59">
        <v>105903</v>
      </c>
      <c r="Q49" s="236"/>
      <c r="R49" s="237" t="s">
        <v>95</v>
      </c>
      <c r="S49" s="238"/>
    </row>
    <row r="50" spans="1:19" ht="30">
      <c r="A50" s="295"/>
      <c r="B50" s="262" t="s">
        <v>71</v>
      </c>
      <c r="C50" s="294"/>
      <c r="D50" s="61">
        <v>18604</v>
      </c>
      <c r="E50" s="58">
        <v>0</v>
      </c>
      <c r="F50" s="62">
        <v>18604</v>
      </c>
      <c r="G50" s="61">
        <v>20308</v>
      </c>
      <c r="H50" s="58">
        <v>0</v>
      </c>
      <c r="I50" s="62">
        <v>20308</v>
      </c>
      <c r="J50" s="61">
        <v>183838</v>
      </c>
      <c r="K50" s="58">
        <v>0</v>
      </c>
      <c r="L50" s="62">
        <v>183838</v>
      </c>
      <c r="M50" s="63"/>
      <c r="N50" s="61">
        <v>84040</v>
      </c>
      <c r="O50" s="58">
        <v>0</v>
      </c>
      <c r="P50" s="59">
        <v>84040</v>
      </c>
      <c r="Q50" s="236"/>
      <c r="R50" s="237" t="s">
        <v>72</v>
      </c>
      <c r="S50" s="238"/>
    </row>
    <row r="51" spans="1:19" ht="30">
      <c r="A51" s="295" t="s">
        <v>22</v>
      </c>
      <c r="B51" s="262" t="s">
        <v>73</v>
      </c>
      <c r="C51" s="294"/>
      <c r="D51" s="61">
        <v>0</v>
      </c>
      <c r="E51" s="58">
        <v>0</v>
      </c>
      <c r="F51" s="62">
        <v>0</v>
      </c>
      <c r="G51" s="61">
        <v>0</v>
      </c>
      <c r="H51" s="58">
        <v>0</v>
      </c>
      <c r="I51" s="62">
        <v>0</v>
      </c>
      <c r="J51" s="61">
        <v>0</v>
      </c>
      <c r="K51" s="58">
        <v>0</v>
      </c>
      <c r="L51" s="62">
        <v>0</v>
      </c>
      <c r="M51" s="63"/>
      <c r="N51" s="61">
        <v>0</v>
      </c>
      <c r="O51" s="58">
        <v>0</v>
      </c>
      <c r="P51" s="59">
        <v>0</v>
      </c>
      <c r="Q51" s="236"/>
      <c r="R51" s="237" t="s">
        <v>74</v>
      </c>
      <c r="S51" s="238"/>
    </row>
    <row r="52" spans="1:19" ht="30.75" thickBot="1">
      <c r="A52" s="296"/>
      <c r="B52" s="297" t="s">
        <v>75</v>
      </c>
      <c r="C52" s="298"/>
      <c r="D52" s="66">
        <v>18822</v>
      </c>
      <c r="E52" s="67">
        <v>0</v>
      </c>
      <c r="F52" s="68">
        <v>18822</v>
      </c>
      <c r="G52" s="66">
        <v>4914</v>
      </c>
      <c r="H52" s="67">
        <v>0</v>
      </c>
      <c r="I52" s="68">
        <v>4914</v>
      </c>
      <c r="J52" s="66">
        <v>4914</v>
      </c>
      <c r="K52" s="67">
        <v>0</v>
      </c>
      <c r="L52" s="68">
        <v>4914</v>
      </c>
      <c r="M52" s="70"/>
      <c r="N52" s="66">
        <v>25744</v>
      </c>
      <c r="O52" s="67">
        <v>0</v>
      </c>
      <c r="P52" s="69">
        <v>25744</v>
      </c>
      <c r="Q52" s="299"/>
      <c r="R52" s="300" t="s">
        <v>96</v>
      </c>
      <c r="S52" s="289"/>
    </row>
    <row r="53" spans="1:19" ht="30">
      <c r="A53" s="396" t="s">
        <v>76</v>
      </c>
      <c r="B53" s="397"/>
      <c r="C53" s="397"/>
      <c r="D53" s="397"/>
      <c r="E53" s="397"/>
      <c r="F53" s="397"/>
      <c r="G53" s="397"/>
      <c r="H53" s="397"/>
      <c r="I53" s="397"/>
      <c r="J53" s="301" t="s">
        <v>88</v>
      </c>
      <c r="K53" s="398" t="s">
        <v>78</v>
      </c>
      <c r="L53" s="398"/>
      <c r="M53" s="399"/>
      <c r="N53" s="398"/>
      <c r="O53" s="398"/>
      <c r="P53" s="398"/>
      <c r="Q53" s="398"/>
      <c r="R53" s="291"/>
      <c r="S53" s="292"/>
    </row>
    <row r="54" spans="1:19" ht="30">
      <c r="A54" s="354" t="s">
        <v>97</v>
      </c>
      <c r="B54" s="355"/>
      <c r="C54" s="355"/>
      <c r="D54" s="355"/>
      <c r="E54" s="355"/>
      <c r="F54" s="355"/>
      <c r="G54" s="355"/>
      <c r="H54" s="355"/>
      <c r="I54" s="355"/>
      <c r="J54" s="302" t="s">
        <v>77</v>
      </c>
      <c r="K54" s="262" t="s">
        <v>80</v>
      </c>
      <c r="L54" s="262"/>
      <c r="M54" s="71"/>
      <c r="N54" s="262"/>
      <c r="O54" s="262"/>
      <c r="P54" s="262"/>
      <c r="Q54" s="262"/>
      <c r="R54" s="262"/>
      <c r="S54" s="294"/>
    </row>
    <row r="55" spans="1:19" ht="30">
      <c r="A55" s="354"/>
      <c r="B55" s="355"/>
      <c r="C55" s="355"/>
      <c r="D55" s="355"/>
      <c r="E55" s="355"/>
      <c r="F55" s="355"/>
      <c r="G55" s="355"/>
      <c r="H55" s="355"/>
      <c r="I55" s="355" t="s">
        <v>98</v>
      </c>
      <c r="J55" s="302" t="s">
        <v>79</v>
      </c>
      <c r="K55" s="262" t="s">
        <v>99</v>
      </c>
      <c r="L55" s="262"/>
      <c r="M55" s="71"/>
      <c r="N55" s="262"/>
      <c r="O55" s="262"/>
      <c r="P55" s="262"/>
      <c r="Q55" s="262"/>
      <c r="R55" s="262"/>
      <c r="S55" s="294"/>
    </row>
    <row r="56" spans="1:19" ht="30.75" thickBot="1">
      <c r="A56" s="394" t="s">
        <v>101</v>
      </c>
      <c r="B56" s="395"/>
      <c r="C56" s="395"/>
      <c r="D56" s="395"/>
      <c r="E56" s="395"/>
      <c r="F56" s="395"/>
      <c r="G56" s="395"/>
      <c r="H56" s="395"/>
      <c r="I56" s="395"/>
      <c r="J56" s="303"/>
      <c r="K56" s="297" t="s">
        <v>100</v>
      </c>
      <c r="L56" s="297"/>
      <c r="M56" s="209"/>
      <c r="N56" s="297"/>
      <c r="O56" s="297"/>
      <c r="P56" s="297"/>
      <c r="Q56" s="297"/>
      <c r="R56" s="297"/>
      <c r="S56" s="298"/>
    </row>
    <row r="57" spans="1:19" ht="30">
      <c r="A57" s="304"/>
      <c r="B57" s="305"/>
      <c r="C57" s="305"/>
      <c r="D57" s="306"/>
      <c r="E57" s="306"/>
      <c r="F57" s="306"/>
      <c r="G57" s="306"/>
      <c r="H57" s="306"/>
      <c r="I57" s="307"/>
      <c r="J57" s="306"/>
      <c r="K57" s="306"/>
      <c r="L57" s="306"/>
      <c r="M57" s="306"/>
      <c r="N57" s="306"/>
      <c r="O57" s="306"/>
      <c r="P57" s="306"/>
      <c r="Q57" s="308"/>
      <c r="R57" s="308"/>
      <c r="S57" s="309"/>
    </row>
  </sheetData>
  <sheetProtection selectLockedCells="1"/>
  <mergeCells count="38">
    <mergeCell ref="A56:I56"/>
    <mergeCell ref="A54:I54"/>
    <mergeCell ref="A53:I53"/>
    <mergeCell ref="K53:Q53"/>
    <mergeCell ref="A55:I55"/>
    <mergeCell ref="Q41:R41"/>
    <mergeCell ref="D41:F41"/>
    <mergeCell ref="G41:I41"/>
    <mergeCell ref="J41:L41"/>
    <mergeCell ref="N41:P41"/>
    <mergeCell ref="D12:F12"/>
    <mergeCell ref="G12:I12"/>
    <mergeCell ref="J12:L12"/>
    <mergeCell ref="N12:P12"/>
    <mergeCell ref="D39:F39"/>
    <mergeCell ref="G39:I39"/>
    <mergeCell ref="J39:L39"/>
    <mergeCell ref="N39:P39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Q48:R48"/>
    <mergeCell ref="Q1:S4"/>
    <mergeCell ref="D2:P2"/>
    <mergeCell ref="D3:P3"/>
    <mergeCell ref="D4:P4"/>
    <mergeCell ref="D5:F5"/>
    <mergeCell ref="G5:I5"/>
    <mergeCell ref="J5:L5"/>
    <mergeCell ref="N5:P5"/>
    <mergeCell ref="Q5:S8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Neo Seitei</cp:lastModifiedBy>
  <cp:lastPrinted>2016-05-23T06:56:40Z</cp:lastPrinted>
  <dcterms:created xsi:type="dcterms:W3CDTF">2013-08-02T12:34:35Z</dcterms:created>
  <dcterms:modified xsi:type="dcterms:W3CDTF">2016-07-22T12:25:02Z</dcterms:modified>
  <cp:category/>
  <cp:version/>
  <cp:contentType/>
  <cp:contentStatus/>
</cp:coreProperties>
</file>