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<sst xmlns="http://schemas.openxmlformats.org/spreadsheetml/2006/main" count="226" uniqueCount="116">
  <si>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</si>
  <si>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</si>
  <si>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</si>
  <si>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</si>
  <si>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</si>
  <si>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</si>
  <si>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</si>
  <si>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</si>
  <si>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</si>
  <si>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</si>
  <si>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</si>
  <si>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</si>
  <si>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</si>
  <si>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</si>
  <si>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</si>
  <si>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</si>
  <si>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</si>
  <si>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</si>
  <si>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</si>
  <si>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</si>
  <si>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</si>
  <si>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</si>
  <si>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</si>
  <si>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</si>
  <si>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</si>
  <si>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</si>
  <si>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</si>
  <si>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</si>
  <si>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</si>
  <si>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</si>
  <si>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</si>
  <si>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</si>
  <si>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</si>
  <si>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</si>
  <si>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</si>
  <si>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</si>
  <si>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</si>
  <si>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</si>
  <si>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</si>
  <si>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</si>
  <si>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</si>
  <si>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</si>
  <si>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</si>
  <si>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</si>
  <si>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</si>
  <si>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</si>
  <si>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</si>
  <si>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</si>
  <si>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</si>
  <si>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</si>
  <si>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</si>
  <si>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</si>
  <si>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</si>
  <si>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</si>
  <si>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</si>
  <si>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</si>
  <si>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</si>
  <si>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</si>
  <si>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</si>
  <si>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</si>
  <si>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</si>
  <si>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</si>
  <si>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</si>
  <si>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</si>
  <si>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</si>
  <si>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</si>
  <si>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</si>
  <si>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</si>
  <si>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</si>
  <si>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</si>
  <si>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</si>
  <si>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</si>
  <si>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</si>
  <si>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</si>
  <si>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</si>
  <si>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</si>
  <si>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</si>
  <si>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</si>
  <si>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</si>
  <si>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</si>
  <si>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</si>
  <si>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</si>
  <si>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</si>
  <si>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</si>
  <si>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</si>
  <si>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</si>
  <si>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</si>
  <si>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</si>
  <si>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</si>
  <si>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</si>
  <si>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</si>
  <si>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</si>
  <si>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</si>
  <si>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 xml:space="preserve"> Nov 2015</t>
  </si>
  <si>
    <t>1 Oct/Okt 2015</t>
  </si>
  <si>
    <t>1 Nov 2015</t>
  </si>
  <si>
    <t>30 Nov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</si>
  <si>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</si>
  <si>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</si>
  <si>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</si>
  <si>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</si>
  <si>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</si>
  <si>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</si>
  <si>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</si>
  <si>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SMD-012016</t>
  </si>
  <si>
    <t>Dec/Des 2015</t>
  </si>
  <si>
    <t>Oct/Okt  - Dec/Des 2015</t>
  </si>
  <si>
    <t>Oct/Okt - Dec/Des 2014</t>
  </si>
  <si>
    <t>1 Dec/Des 2015</t>
  </si>
  <si>
    <t>Prog. Oct/Okt  - Dec/Des 2015</t>
  </si>
  <si>
    <t>Prog. Oct/Okt - Dec/Des 2014</t>
  </si>
  <si>
    <t>Surplus(-)/Deficit(+)(iv)</t>
  </si>
  <si>
    <t>Surplus(-)/Tekort(+)(iv)</t>
  </si>
  <si>
    <t>31 Dec/Des 2015</t>
  </si>
  <si>
    <t>31 Dec/Des 2014</t>
  </si>
  <si>
    <t>Also refer to general foot 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</si>
</sst>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42332</v>
          </cell>
          <cell r="D8" t="str">
            <v>SMD-112015</v>
          </cell>
        </row>
        <row r="25">
          <cell r="B25" t="str">
            <v>Oktober 2015</v>
          </cell>
          <cell r="C25" t="str">
            <v>Oct/Okt 2015</v>
          </cell>
          <cell r="D25" t="str">
            <v>Oct/Okt 2014</v>
          </cell>
          <cell r="E25" t="str">
            <v>October 2015</v>
          </cell>
        </row>
        <row r="41">
          <cell r="C41" t="str">
            <v>1 Oct/Okt 2015</v>
          </cell>
          <cell r="D41" t="str">
            <v>1 Oct/Okt 2014</v>
          </cell>
        </row>
        <row r="58">
          <cell r="C58" t="str">
            <v>31 Oct/Okt 2015</v>
          </cell>
          <cell r="D58" t="str">
            <v>31 Oct/Okt 2014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2015/16 Year (Oct - Sep) / 2015/16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395058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598124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2469</v>
          </cell>
          <cell r="C37">
            <v>-184</v>
          </cell>
        </row>
      </sheetData>
      <sheetData sheetId="19">
        <row r="36">
          <cell r="B36">
            <v>-2257</v>
          </cell>
          <cell r="C36">
            <v>-3</v>
          </cell>
        </row>
      </sheetData>
      <sheetData sheetId="20">
        <row r="11">
          <cell r="B11">
            <v>395058</v>
          </cell>
        </row>
      </sheetData>
      <sheetData sheetId="21">
        <row r="11">
          <cell r="B11">
            <v>12373</v>
          </cell>
        </row>
      </sheetData>
      <sheetData sheetId="22">
        <row r="11">
          <cell r="B11">
            <v>592639</v>
          </cell>
          <cell r="C11">
            <v>4184</v>
          </cell>
        </row>
      </sheetData>
      <sheetData sheetId="23">
        <row r="14">
          <cell r="B14">
            <v>598124</v>
          </cell>
          <cell r="C14">
            <v>3938</v>
          </cell>
        </row>
      </sheetData>
      <sheetData sheetId="24">
        <row r="14">
          <cell r="B14">
            <v>329701</v>
          </cell>
          <cell r="C14">
            <v>317</v>
          </cell>
        </row>
      </sheetData>
      <sheetData sheetId="25">
        <row r="11">
          <cell r="B11">
            <v>263973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3881</v>
          </cell>
          <cell r="E31">
            <v>0</v>
          </cell>
        </row>
        <row r="32">
          <cell r="D32">
            <v>29628</v>
          </cell>
          <cell r="E32">
            <v>0</v>
          </cell>
        </row>
        <row r="33">
          <cell r="D33">
            <v>21236</v>
          </cell>
          <cell r="E33">
            <v>0</v>
          </cell>
        </row>
        <row r="34">
          <cell r="A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tr">
        <f>'[1]Datums'!$D$8</f>
        <v>SMD-112015</v>
      </c>
      <c r="L1" s="319"/>
      <c r="M1" s="320"/>
    </row>
    <row r="2" spans="1:13" ht="30" customHeight="1">
      <c r="A2" s="346"/>
      <c r="B2" s="347"/>
      <c r="C2" s="348"/>
      <c r="D2" s="324" t="str">
        <f>'[1]KS Afr Notas'!$B$4</f>
        <v>Monthly announcement of information / Maandelikse bekendmaking van inligting (1) 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tr">
        <f>'[1]KS Afr Notas'!$B$5</f>
        <v>2015/16 Year (Oct - Sep) / 2015/16 Jaar (Okt - Sep) (2)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tr">
        <f>'[1]Datums'!$C$25</f>
        <v>Oct/Okt 2015</v>
      </c>
      <c r="E5" s="329"/>
      <c r="F5" s="330"/>
      <c r="G5" s="74"/>
      <c r="H5" s="331"/>
      <c r="I5" s="332"/>
      <c r="J5" s="333"/>
      <c r="K5" s="334">
        <f>'[1]Datums'!$C$8</f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tr">
        <f>'[1]Datums'!$D$25</f>
        <v>Oct/Okt 2014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tr">
        <f>'[1]Datums'!$C$41</f>
        <v>1 Oct/Okt 2015</v>
      </c>
      <c r="E10" s="341"/>
      <c r="F10" s="341"/>
      <c r="G10" s="93"/>
      <c r="H10" s="340" t="str">
        <f>'[1]Datums'!$D$41</f>
        <v>1 Oct/Okt 2014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f>'[2]LSOkt'!$D$11</f>
        <v>592639</v>
      </c>
      <c r="E11" s="4">
        <f>'[2]LSOkt'!$E$11</f>
        <v>4184</v>
      </c>
      <c r="F11" s="5">
        <f>SUM(D11:E11)</f>
        <v>596823</v>
      </c>
      <c r="G11" s="7">
        <f>_xlfn.IFERROR((F11-J11)/J11*100,IF(F11-J11=0,0,100))</f>
        <v>0</v>
      </c>
      <c r="H11" s="3">
        <f>'[3]VorigeBeginVoorraad'!$B$11</f>
        <v>592639</v>
      </c>
      <c r="I11" s="4">
        <f>'[3]VorigeBeginVoorraad'!$C$11</f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613109</v>
      </c>
      <c r="E13" s="11">
        <f>E14+E15</f>
        <v>344</v>
      </c>
      <c r="F13" s="5">
        <f>SUM(D13:E13)</f>
        <v>613453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f>'[2]LSOkt'!$D$14</f>
        <v>218051</v>
      </c>
      <c r="E14" s="13">
        <f>'[2]LSOkt'!$E$14</f>
        <v>344</v>
      </c>
      <c r="F14" s="14">
        <f>SUM(D14:E14)</f>
        <v>218395</v>
      </c>
      <c r="G14" s="188" t="e">
        <f>_xlfn.IFERROR((F14-J14)/J14*100,IF(F14-J14=0,0,100))</f>
        <v>#REF!</v>
      </c>
      <c r="H14" s="12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13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f>'[2]LSOkt'!$D$15</f>
        <v>395058</v>
      </c>
      <c r="E15" s="45">
        <f>'[2]LSOkt'!$E$15</f>
        <v>0</v>
      </c>
      <c r="F15" s="17">
        <f>SUM(D15:E15)</f>
        <v>395058</v>
      </c>
      <c r="G15" s="189">
        <f>_xlfn.IFERROR((F15-J15)/J15*100,IF(F15-J15=0,0,100))</f>
        <v>0</v>
      </c>
      <c r="H15" s="15">
        <f>'[3]VorigeInvoere'!$B$11</f>
        <v>395058</v>
      </c>
      <c r="I15" s="45">
        <f>'[3]VorigeVerwerkMenslik'!$C$11</f>
        <v>0</v>
      </c>
      <c r="J15" s="17">
        <f>SUM(H15:I15)</f>
        <v>395058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264133</v>
      </c>
      <c r="E17" s="9">
        <f>SUM(E19:E25)</f>
        <v>460</v>
      </c>
      <c r="F17" s="6">
        <f>SUM(D17:E17)</f>
        <v>264593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264005</v>
      </c>
      <c r="E18" s="13">
        <f>SUM(E19:E22)</f>
        <v>452</v>
      </c>
      <c r="F18" s="10">
        <f>SUM(D18:E18)</f>
        <v>264457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f>'[2]LSOkt'!$D$19</f>
        <v>263973</v>
      </c>
      <c r="E19" s="24">
        <f>'[2]LSOkt'!$E$19</f>
        <v>0</v>
      </c>
      <c r="F19" s="25">
        <f>+E19+D19</f>
        <v>263973</v>
      </c>
      <c r="G19" s="184">
        <f t="shared" si="0"/>
        <v>0</v>
      </c>
      <c r="H19" s="23">
        <f>'[3]VorigeVerwerkMenslik'!$B$11</f>
        <v>263973</v>
      </c>
      <c r="I19" s="24">
        <f>'[3]VorigeVerwerkMenslik'!$C$11</f>
        <v>0</v>
      </c>
      <c r="J19" s="25">
        <f>H19+I19</f>
        <v>263973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f>'[2]LSOkt'!$D$20</f>
        <v>32</v>
      </c>
      <c r="E20" s="27">
        <f>'[2]LSOkt'!$E$20</f>
        <v>452</v>
      </c>
      <c r="F20" s="28">
        <f>+E20+D20</f>
        <v>484</v>
      </c>
      <c r="G20" s="190" t="e">
        <f t="shared" si="0"/>
        <v>#REF!</v>
      </c>
      <c r="H20" s="26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27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f>'[2]LSOkt'!$D$21</f>
        <v>0</v>
      </c>
      <c r="E21" s="27">
        <f>'[2]LSOkt'!$E$21</f>
        <v>0</v>
      </c>
      <c r="F21" s="28">
        <f>+E21+D21</f>
        <v>0</v>
      </c>
      <c r="G21" s="190" t="e">
        <f t="shared" si="0"/>
        <v>#REF!</v>
      </c>
      <c r="H21" s="26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27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f>'[2]LSOkt'!$D$22</f>
        <v>0</v>
      </c>
      <c r="E22" s="30">
        <f>'[2]LSOkt'!$E$22</f>
        <v>0</v>
      </c>
      <c r="F22" s="31">
        <f>D22+E22</f>
        <v>0</v>
      </c>
      <c r="G22" s="191" t="e">
        <f t="shared" si="0"/>
        <v>#REF!</v>
      </c>
      <c r="H22" s="29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30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f>'[2]LSOkt'!$D$23</f>
        <v>42</v>
      </c>
      <c r="E23" s="27">
        <f>'[2]LSOkt'!$E$23</f>
        <v>0</v>
      </c>
      <c r="F23" s="28">
        <f>SUM(D23:E23)</f>
        <v>42</v>
      </c>
      <c r="G23" s="184" t="e">
        <f t="shared" si="0"/>
        <v>#REF!</v>
      </c>
      <c r="H23" s="26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27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f>'[2]LSOkt'!$D$24</f>
        <v>28</v>
      </c>
      <c r="E24" s="27">
        <f>'[2]LSOkt'!$E$24</f>
        <v>8</v>
      </c>
      <c r="F24" s="32">
        <f>SUM(D24:E24)</f>
        <v>36</v>
      </c>
      <c r="G24" s="183" t="e">
        <f t="shared" si="0"/>
        <v>#REF!</v>
      </c>
      <c r="H24" s="26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27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f>'[2]LSOkt'!$D$25</f>
        <v>58</v>
      </c>
      <c r="E25" s="16">
        <f>'[2]LSOkt'!$E$25</f>
        <v>0</v>
      </c>
      <c r="F25" s="33">
        <f>SUM(D25:E25)</f>
        <v>58</v>
      </c>
      <c r="G25" s="181" t="e">
        <f t="shared" si="0"/>
        <v>#REF!</v>
      </c>
      <c r="H25" s="15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16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f>'[2]LSOkt'!$D$29</f>
        <v>1205</v>
      </c>
      <c r="E29" s="37">
        <f>'[2]LSOkt'!$E$29</f>
        <v>0</v>
      </c>
      <c r="F29" s="38">
        <f t="shared" si="1"/>
        <v>1205</v>
      </c>
      <c r="G29" s="187" t="e">
        <f t="shared" si="2"/>
        <v>#REF!</v>
      </c>
      <c r="H29" s="36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37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f>'[2]LSOkt'!$D$30</f>
        <v>0</v>
      </c>
      <c r="E30" s="40">
        <f>'[2]LSOkt'!$E$30</f>
        <v>0</v>
      </c>
      <c r="F30" s="41">
        <f t="shared" si="1"/>
        <v>0</v>
      </c>
      <c r="G30" s="65" t="e">
        <f t="shared" si="2"/>
        <v>#REF!</v>
      </c>
      <c r="H30" s="39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40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f>'[2]LSOkt'!$D$32</f>
        <v>12373</v>
      </c>
      <c r="E32" s="37">
        <f>'[2]LSOkt'!$E$32</f>
        <v>0</v>
      </c>
      <c r="F32" s="38">
        <f t="shared" si="1"/>
        <v>12373</v>
      </c>
      <c r="G32" s="187">
        <f t="shared" si="2"/>
        <v>0</v>
      </c>
      <c r="H32" s="36">
        <f>'[3]VorigeUItvoerGrens'!$B$11</f>
        <v>12373</v>
      </c>
      <c r="I32" s="37">
        <f>'[3]VorigeVerwerkMenslik'!$C$11</f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f>'[2]LSOkt'!$D$33</f>
        <v>0</v>
      </c>
      <c r="E33" s="45">
        <f>'[2]LSOkt'!$E$33</f>
        <v>0</v>
      </c>
      <c r="F33" s="33">
        <f t="shared" si="1"/>
        <v>0</v>
      </c>
      <c r="G33" s="179" t="e">
        <f t="shared" si="2"/>
        <v>#REF!</v>
      </c>
      <c r="H33" s="44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45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212</v>
      </c>
      <c r="E35" s="9">
        <f>SUM(E36:E37)</f>
        <v>-187</v>
      </c>
      <c r="F35" s="5">
        <f>SUM(F36:F37)</f>
        <v>25</v>
      </c>
      <c r="G35" s="46"/>
      <c r="H35" s="4">
        <f>SUM(H36:H37)</f>
        <v>212</v>
      </c>
      <c r="I35" s="9">
        <f>SUM(I36:I37)</f>
        <v>-187</v>
      </c>
      <c r="J35" s="5">
        <f>SUM(J36:J37)</f>
        <v>25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f>'[2]LSOkt'!$D$36</f>
        <v>2469</v>
      </c>
      <c r="E36" s="27">
        <f>'[2]LSOkt'!$E$36</f>
        <v>-184</v>
      </c>
      <c r="F36" s="14">
        <f>SUM(D36:E36)</f>
        <v>2285</v>
      </c>
      <c r="G36" s="47"/>
      <c r="H36" s="26">
        <f>'[3]VorigeOntvangstesVersendings'!$B$37</f>
        <v>2469</v>
      </c>
      <c r="I36" s="27">
        <f>'[3]VorigeOntvangstesVersendings'!$C$37</f>
        <v>-184</v>
      </c>
      <c r="J36" s="14">
        <f>+H36+I36</f>
        <v>2285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f>'[2]LSOkt'!$D$37</f>
        <v>-2257</v>
      </c>
      <c r="E37" s="45">
        <f>'[2]LSOkt'!$E$37</f>
        <v>-3</v>
      </c>
      <c r="F37" s="17">
        <f>SUM(D37:E37)</f>
        <v>-2260</v>
      </c>
      <c r="G37" s="48"/>
      <c r="H37" s="15">
        <f>'[3]VorigeSurplusTekort'!$B$36</f>
        <v>-2257</v>
      </c>
      <c r="I37" s="45">
        <f>'[3]VorigeSurplusTekort'!$C$36</f>
        <v>-3</v>
      </c>
      <c r="J37" s="17">
        <f>+H37+I37</f>
        <v>-2260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tr">
        <f>'[1]Datums'!$C$58</f>
        <v>31 Oct/Okt 2015</v>
      </c>
      <c r="E39" s="317"/>
      <c r="F39" s="317"/>
      <c r="G39" s="50"/>
      <c r="H39" s="316" t="str">
        <f>'[1]Datums'!$D$58</f>
        <v>31 Oct/Okt 2014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927825</v>
      </c>
      <c r="E40" s="4">
        <f>E11+E13-E17-E27-E35</f>
        <v>4255</v>
      </c>
      <c r="F40" s="6">
        <f>SUM(D40:E40)</f>
        <v>932080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927825</v>
      </c>
      <c r="E42" s="9">
        <f>SUM(E43:E44)</f>
        <v>4255</v>
      </c>
      <c r="F42" s="5">
        <f>SUM(F43:F44)</f>
        <v>932080</v>
      </c>
      <c r="G42" s="192">
        <f>_xlfn.IFERROR((F42-J42)/J42*100,IF(F42-J42=0,0,100))</f>
        <v>0</v>
      </c>
      <c r="H42" s="19">
        <f>SUM(H43:H44)</f>
        <v>927825</v>
      </c>
      <c r="I42" s="9">
        <f>SUM(I43:I44)</f>
        <v>4255</v>
      </c>
      <c r="J42" s="6">
        <f>SUM(H42:I42)</f>
        <v>932080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f>'[2]LSOkt'!$D$43</f>
        <v>598124</v>
      </c>
      <c r="E43" s="27">
        <f>'[2]LSOkt'!$E$43</f>
        <v>3938</v>
      </c>
      <c r="F43" s="28">
        <f>SUM(D43:E43)</f>
        <v>602062</v>
      </c>
      <c r="G43" s="193">
        <f>_xlfn.IFERROR((F43-J43)/J43*100,IF(F43-J43=0,0,100))</f>
        <v>0</v>
      </c>
      <c r="H43" s="27">
        <f>'[3]VorigeEindVoorraadOpberg'!$B$14</f>
        <v>598124</v>
      </c>
      <c r="I43" s="27">
        <f>'[3]VorigeEindVoorraadOpberg'!$C$14</f>
        <v>3938</v>
      </c>
      <c r="J43" s="28">
        <f>SUM(H43:I43)</f>
        <v>602062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f>'[2]LSOkt'!$D$44</f>
        <v>329701</v>
      </c>
      <c r="E44" s="16">
        <f>'[2]LSOkt'!$E$44</f>
        <v>317</v>
      </c>
      <c r="F44" s="17">
        <f>SUM(D44:E44)</f>
        <v>330018</v>
      </c>
      <c r="G44" s="181">
        <f>_xlfn.IFERROR((F44-J44)/J44*100,IF(F44-J44=0,0,100))</f>
        <v>0</v>
      </c>
      <c r="H44" s="15">
        <f>'[3]VorigeEindVoorraadVerwerk'!$B$14</f>
        <v>329701</v>
      </c>
      <c r="I44" s="16">
        <f>'[3]VorigeEindVoorraadVerwerk'!$C$14</f>
        <v>317</v>
      </c>
      <c r="J44" s="17">
        <f>SUM(H44:I44)</f>
        <v>330018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f>'[2]LSOkt'!$D$47</f>
        <v>7219</v>
      </c>
      <c r="E48" s="58">
        <f>'[2]LSOkt'!$E$47</f>
        <v>0</v>
      </c>
      <c r="F48" s="62">
        <f>SUM(D48:E48)</f>
        <v>7219</v>
      </c>
      <c r="G48" s="161"/>
      <c r="H48" s="61">
        <f>'[5]Opsom'!$D$31</f>
        <v>3881</v>
      </c>
      <c r="I48" s="58">
        <f>'[5]Opsom'!$E$31</f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f>'[2]LSOkt'!$D$48</f>
        <v>28587</v>
      </c>
      <c r="E49" s="58">
        <f>'[2]LSOkt'!$E$48</f>
        <v>0</v>
      </c>
      <c r="F49" s="62">
        <f>SUM(D49:E49)</f>
        <v>28587</v>
      </c>
      <c r="G49" s="161"/>
      <c r="H49" s="61">
        <f>'[5]Opsom'!$D$32</f>
        <v>29628</v>
      </c>
      <c r="I49" s="58">
        <f>'[5]Opsom'!$E$32</f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f>'[2]LSOkt'!$D$49</f>
        <v>15136</v>
      </c>
      <c r="E50" s="58">
        <f>'[2]LSOkt'!$E$49</f>
        <v>0</v>
      </c>
      <c r="F50" s="62">
        <f>SUM(D50:E50)</f>
        <v>15136</v>
      </c>
      <c r="G50" s="161"/>
      <c r="H50" s="61">
        <f>'[5]Opsom'!$D$33</f>
        <v>21236</v>
      </c>
      <c r="I50" s="58">
        <f>'[5]Opsom'!$E$33</f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f>'[2]LSOkt'!$D$50</f>
        <v>0</v>
      </c>
      <c r="E51" s="64">
        <f>'[2]LSOkt'!$E$50</f>
        <v>0</v>
      </c>
      <c r="F51" s="62">
        <f>SUM(D51:E51)</f>
        <v>0</v>
      </c>
      <c r="G51" s="163"/>
      <c r="H51" s="61">
        <f>'[5]Opsom'!$D$34</f>
        <v>0</v>
      </c>
      <c r="I51" s="64">
        <f>'[5]Opsom'!$E$34</f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tr">
        <f>'[1]KS Afr Notas'!$B$9</f>
        <v>Producer deliveries directly from farms (ton):</v>
      </c>
      <c r="G53" s="170" t="s">
        <v>88</v>
      </c>
      <c r="H53" s="312" t="str">
        <f>'[1]KS Afr Notas'!$B$20</f>
        <v>Produsentelewerings direk vanaf plase (ton):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tr">
        <f>'[1]KS Afr Notas'!$B$10</f>
        <v>August 2013</v>
      </c>
      <c r="G54" s="2">
        <f>'[2]LSOkt'!$F$54</f>
        <v>6454</v>
      </c>
      <c r="H54" s="194" t="str">
        <f>'[1]KS Afr Notas'!$B$21</f>
        <v>Augustus 2013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tr">
        <f>'[1]KS Afr Notas'!$B$11</f>
        <v>September 2013</v>
      </c>
      <c r="G55" s="2">
        <f>'[2]LSOkt'!$F$55</f>
        <v>2264</v>
      </c>
      <c r="H55" s="194" t="str">
        <f>'[1]KS Afr Notas'!$B$22</f>
        <v>September 2013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tr">
        <f>'[1]Datums'!$E$25</f>
        <v>October 2015</v>
      </c>
      <c r="G56" s="2">
        <f>'[2]LSOkt'!$F$56</f>
        <v>218395</v>
      </c>
      <c r="H56" s="201" t="str">
        <f>'[1]Datums'!$B$25</f>
        <v>Oktober 2015</v>
      </c>
      <c r="I56" s="203"/>
      <c r="J56" s="196"/>
      <c r="K56" s="196"/>
      <c r="L56" s="205"/>
      <c r="M56" s="206"/>
    </row>
    <row r="57" spans="1:13" ht="30" customHeight="1">
      <c r="A57" s="310" t="str">
        <f>'[1]KS Afr Notas'!$B$13</f>
        <v>Wheat equivalent.</v>
      </c>
      <c r="B57" s="311"/>
      <c r="C57" s="311"/>
      <c r="D57" s="311"/>
      <c r="E57" s="311"/>
      <c r="F57" s="311"/>
      <c r="G57" s="171" t="s">
        <v>77</v>
      </c>
      <c r="H57" s="312" t="str">
        <f>'[1]KS Afr Notas'!$B$24</f>
        <v>Koring ekwivalent.</v>
      </c>
      <c r="I57" s="312"/>
      <c r="J57" s="312"/>
      <c r="K57" s="312"/>
      <c r="L57" s="312"/>
      <c r="M57" s="313"/>
    </row>
    <row r="58" spans="1:13" ht="30" customHeight="1">
      <c r="A58" s="310" t="str">
        <f>'[1]KS Afr Notas'!$B$14</f>
        <v>Processed for drinkable alcohol included.</v>
      </c>
      <c r="B58" s="311"/>
      <c r="C58" s="311"/>
      <c r="D58" s="311"/>
      <c r="E58" s="311"/>
      <c r="F58" s="311"/>
      <c r="G58" s="172" t="s">
        <v>79</v>
      </c>
      <c r="H58" s="312" t="str">
        <f>'[1]KS Afr Notas'!$B$25</f>
        <v>Verwerk vir drinkbare alkohol ingesluit.</v>
      </c>
      <c r="I58" s="312"/>
      <c r="J58" s="312"/>
      <c r="K58" s="312"/>
      <c r="L58" s="312"/>
      <c r="M58" s="313"/>
    </row>
    <row r="59" spans="1:19" ht="30" customHeight="1">
      <c r="A59" s="310" t="str">
        <f>'[1]KS Afr Notas'!$B$16</f>
        <v>Due to certain market conditions, wheat suitable for human consumption has been used for animal feed.</v>
      </c>
      <c r="B59" s="311"/>
      <c r="C59" s="311"/>
      <c r="D59" s="311"/>
      <c r="E59" s="311"/>
      <c r="F59" s="311"/>
      <c r="G59" s="172" t="s">
        <v>81</v>
      </c>
      <c r="H59" s="312" t="str">
        <f>'[1]KS Afr Notas'!$B$27</f>
        <v>As gevolg van markfaktore is koring wat geskik is vir menslike verbruik in die veevoermark aangewend.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tr">
        <f>'[1]KS Afr Notas'!$B$17</f>
        <v>Also refer to general footnotes.</v>
      </c>
      <c r="B60" s="311"/>
      <c r="C60" s="311"/>
      <c r="D60" s="311"/>
      <c r="E60" s="311"/>
      <c r="F60" s="311"/>
      <c r="G60" s="172" t="s">
        <v>82</v>
      </c>
      <c r="H60" s="312" t="str">
        <f>'[1]KS Afr Notas'!$B$28</f>
        <v>Verwys ook na algemene voetnotas.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8" t="s">
        <v>104</v>
      </c>
      <c r="R1" s="379"/>
      <c r="S1" s="380"/>
    </row>
    <row r="2" spans="1:19" ht="30">
      <c r="A2" s="372"/>
      <c r="B2" s="373"/>
      <c r="C2" s="374"/>
      <c r="D2" s="388" t="s">
        <v>91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2"/>
      <c r="B3" s="373"/>
      <c r="C3" s="374"/>
      <c r="D3" s="388" t="s">
        <v>92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2"/>
      <c r="B4" s="373"/>
      <c r="C4" s="374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2"/>
      <c r="B5" s="373"/>
      <c r="C5" s="374"/>
      <c r="D5" s="392"/>
      <c r="E5" s="393"/>
      <c r="F5" s="394"/>
      <c r="G5" s="392" t="s">
        <v>105</v>
      </c>
      <c r="H5" s="393"/>
      <c r="I5" s="394"/>
      <c r="J5" s="395" t="s">
        <v>2</v>
      </c>
      <c r="K5" s="393"/>
      <c r="L5" s="393"/>
      <c r="M5" s="211"/>
      <c r="N5" s="395" t="s">
        <v>2</v>
      </c>
      <c r="O5" s="393"/>
      <c r="P5" s="394"/>
      <c r="Q5" s="396">
        <v>42395</v>
      </c>
      <c r="R5" s="397"/>
      <c r="S5" s="398"/>
    </row>
    <row r="6" spans="1:19" ht="30.75" thickBot="1">
      <c r="A6" s="372"/>
      <c r="B6" s="373"/>
      <c r="C6" s="374"/>
      <c r="D6" s="381" t="s">
        <v>93</v>
      </c>
      <c r="E6" s="382"/>
      <c r="F6" s="383"/>
      <c r="G6" s="384" t="s">
        <v>3</v>
      </c>
      <c r="H6" s="382"/>
      <c r="I6" s="383"/>
      <c r="J6" s="384" t="s">
        <v>106</v>
      </c>
      <c r="K6" s="382"/>
      <c r="L6" s="382"/>
      <c r="M6" s="214"/>
      <c r="N6" s="384" t="s">
        <v>107</v>
      </c>
      <c r="O6" s="382"/>
      <c r="P6" s="382"/>
      <c r="Q6" s="399"/>
      <c r="R6" s="397"/>
      <c r="S6" s="39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99"/>
      <c r="R7" s="397"/>
      <c r="S7" s="39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400"/>
      <c r="R8" s="401"/>
      <c r="S8" s="402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95</v>
      </c>
      <c r="E10" s="366"/>
      <c r="F10" s="367"/>
      <c r="G10" s="365" t="s">
        <v>108</v>
      </c>
      <c r="H10" s="366"/>
      <c r="I10" s="367"/>
      <c r="J10" s="368" t="s">
        <v>94</v>
      </c>
      <c r="K10" s="366"/>
      <c r="L10" s="366"/>
      <c r="M10" s="229"/>
      <c r="N10" s="368" t="s">
        <v>89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927825</v>
      </c>
      <c r="E11" s="4">
        <v>4255</v>
      </c>
      <c r="F11" s="5">
        <v>932080</v>
      </c>
      <c r="G11" s="4">
        <v>1511761</v>
      </c>
      <c r="H11" s="4">
        <v>4453</v>
      </c>
      <c r="I11" s="5">
        <v>1516214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109</v>
      </c>
      <c r="K12" s="314"/>
      <c r="L12" s="314"/>
      <c r="M12" s="7"/>
      <c r="N12" s="314" t="s">
        <v>110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861537</v>
      </c>
      <c r="E13" s="9">
        <v>610</v>
      </c>
      <c r="F13" s="10">
        <v>862147</v>
      </c>
      <c r="G13" s="8">
        <v>321799</v>
      </c>
      <c r="H13" s="9">
        <v>461</v>
      </c>
      <c r="I13" s="10">
        <v>322260</v>
      </c>
      <c r="J13" s="8">
        <v>1796445</v>
      </c>
      <c r="K13" s="9">
        <v>1415</v>
      </c>
      <c r="L13" s="10">
        <v>1797860</v>
      </c>
      <c r="M13" s="179">
        <v>-13.826423891974592</v>
      </c>
      <c r="N13" s="9">
        <v>2084891</v>
      </c>
      <c r="O13" s="11">
        <v>1433</v>
      </c>
      <c r="P13" s="5">
        <v>2086324</v>
      </c>
      <c r="Q13" s="233"/>
      <c r="R13" s="233"/>
      <c r="S13" s="235" t="s">
        <v>15</v>
      </c>
    </row>
    <row r="14" spans="1:19" ht="30">
      <c r="A14" s="231"/>
      <c r="B14" s="240" t="s">
        <v>16</v>
      </c>
      <c r="C14" s="241"/>
      <c r="D14" s="12">
        <v>775741</v>
      </c>
      <c r="E14" s="13">
        <v>610</v>
      </c>
      <c r="F14" s="14">
        <v>776351</v>
      </c>
      <c r="G14" s="12">
        <v>295937</v>
      </c>
      <c r="H14" s="13">
        <v>461</v>
      </c>
      <c r="I14" s="14">
        <v>296398</v>
      </c>
      <c r="J14" s="12">
        <v>1289729</v>
      </c>
      <c r="K14" s="13">
        <v>1415</v>
      </c>
      <c r="L14" s="14">
        <v>1291144</v>
      </c>
      <c r="M14" s="180">
        <v>-14.956669624079266</v>
      </c>
      <c r="N14" s="12">
        <v>1516786</v>
      </c>
      <c r="O14" s="13">
        <v>1433</v>
      </c>
      <c r="P14" s="14">
        <v>1518219</v>
      </c>
      <c r="Q14" s="242"/>
      <c r="R14" s="243" t="s">
        <v>17</v>
      </c>
      <c r="S14" s="238"/>
    </row>
    <row r="15" spans="1:19" ht="30.75" thickBot="1">
      <c r="A15" s="231"/>
      <c r="B15" s="244" t="s">
        <v>18</v>
      </c>
      <c r="C15" s="245"/>
      <c r="D15" s="15">
        <v>85796</v>
      </c>
      <c r="E15" s="16">
        <v>0</v>
      </c>
      <c r="F15" s="17">
        <v>85796</v>
      </c>
      <c r="G15" s="15">
        <v>25862</v>
      </c>
      <c r="H15" s="16">
        <v>0</v>
      </c>
      <c r="I15" s="17">
        <v>25862</v>
      </c>
      <c r="J15" s="15">
        <v>506716</v>
      </c>
      <c r="K15" s="16">
        <v>0</v>
      </c>
      <c r="L15" s="17">
        <v>506716</v>
      </c>
      <c r="M15" s="181">
        <v>-10.805924961054734</v>
      </c>
      <c r="N15" s="15">
        <v>568105</v>
      </c>
      <c r="O15" s="16">
        <v>0</v>
      </c>
      <c r="P15" s="17">
        <v>568105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270726</v>
      </c>
      <c r="E17" s="9">
        <v>418</v>
      </c>
      <c r="F17" s="6">
        <v>271144</v>
      </c>
      <c r="G17" s="19">
        <v>254058</v>
      </c>
      <c r="H17" s="9">
        <v>705</v>
      </c>
      <c r="I17" s="6">
        <v>254763</v>
      </c>
      <c r="J17" s="19">
        <v>788917</v>
      </c>
      <c r="K17" s="9">
        <v>1583</v>
      </c>
      <c r="L17" s="6">
        <v>790500</v>
      </c>
      <c r="M17" s="50">
        <v>0.8562253361555215</v>
      </c>
      <c r="N17" s="19">
        <v>782977</v>
      </c>
      <c r="O17" s="9">
        <v>812</v>
      </c>
      <c r="P17" s="5">
        <v>783789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270535</v>
      </c>
      <c r="E18" s="21">
        <v>362</v>
      </c>
      <c r="F18" s="13">
        <v>270897</v>
      </c>
      <c r="G18" s="8">
        <v>252266</v>
      </c>
      <c r="H18" s="21">
        <v>365</v>
      </c>
      <c r="I18" s="13">
        <v>252631</v>
      </c>
      <c r="J18" s="8">
        <v>786806</v>
      </c>
      <c r="K18" s="21">
        <v>1179</v>
      </c>
      <c r="L18" s="22">
        <v>787985</v>
      </c>
      <c r="M18" s="183">
        <v>0.7142154174926539</v>
      </c>
      <c r="N18" s="8">
        <v>781676</v>
      </c>
      <c r="O18" s="21">
        <v>721</v>
      </c>
      <c r="P18" s="14">
        <v>782397</v>
      </c>
      <c r="Q18" s="251"/>
      <c r="R18" s="252" t="s">
        <v>24</v>
      </c>
      <c r="S18" s="235"/>
    </row>
    <row r="19" spans="1:19" ht="30">
      <c r="A19" s="231"/>
      <c r="B19" s="253"/>
      <c r="C19" s="240" t="s">
        <v>25</v>
      </c>
      <c r="D19" s="23">
        <v>270162</v>
      </c>
      <c r="E19" s="24">
        <v>0</v>
      </c>
      <c r="F19" s="25">
        <v>270162</v>
      </c>
      <c r="G19" s="23">
        <v>252251</v>
      </c>
      <c r="H19" s="24">
        <v>0</v>
      </c>
      <c r="I19" s="25">
        <v>252251</v>
      </c>
      <c r="J19" s="23">
        <v>786386</v>
      </c>
      <c r="K19" s="24">
        <v>0</v>
      </c>
      <c r="L19" s="25">
        <v>786386</v>
      </c>
      <c r="M19" s="184">
        <v>0.6138784116439864</v>
      </c>
      <c r="N19" s="23">
        <v>781588</v>
      </c>
      <c r="O19" s="24">
        <v>0</v>
      </c>
      <c r="P19" s="25">
        <v>781588</v>
      </c>
      <c r="Q19" s="243" t="s">
        <v>26</v>
      </c>
      <c r="R19" s="215"/>
      <c r="S19" s="238"/>
    </row>
    <row r="20" spans="1:19" ht="30">
      <c r="A20" s="231"/>
      <c r="B20" s="254"/>
      <c r="C20" s="255" t="s">
        <v>27</v>
      </c>
      <c r="D20" s="26">
        <v>373</v>
      </c>
      <c r="E20" s="27">
        <v>362</v>
      </c>
      <c r="F20" s="28">
        <v>735</v>
      </c>
      <c r="G20" s="26">
        <v>15</v>
      </c>
      <c r="H20" s="27">
        <v>365</v>
      </c>
      <c r="I20" s="28">
        <v>380</v>
      </c>
      <c r="J20" s="26">
        <v>420</v>
      </c>
      <c r="K20" s="27">
        <v>1179</v>
      </c>
      <c r="L20" s="28">
        <v>1599</v>
      </c>
      <c r="M20" s="183">
        <v>97.6514215080346</v>
      </c>
      <c r="N20" s="26">
        <v>88</v>
      </c>
      <c r="O20" s="27">
        <v>721</v>
      </c>
      <c r="P20" s="28">
        <v>809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87</v>
      </c>
      <c r="E23" s="27">
        <v>0</v>
      </c>
      <c r="F23" s="28">
        <v>87</v>
      </c>
      <c r="G23" s="26">
        <v>410</v>
      </c>
      <c r="H23" s="27">
        <v>54</v>
      </c>
      <c r="I23" s="28">
        <v>464</v>
      </c>
      <c r="J23" s="26">
        <v>539</v>
      </c>
      <c r="K23" s="27">
        <v>54</v>
      </c>
      <c r="L23" s="28">
        <v>593</v>
      </c>
      <c r="M23" s="184">
        <v>2.5951557093425603</v>
      </c>
      <c r="N23" s="26">
        <v>578</v>
      </c>
      <c r="O23" s="27">
        <v>0</v>
      </c>
      <c r="P23" s="28">
        <v>578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45</v>
      </c>
      <c r="E24" s="27">
        <v>56</v>
      </c>
      <c r="F24" s="32">
        <v>101</v>
      </c>
      <c r="G24" s="26">
        <v>15</v>
      </c>
      <c r="H24" s="27">
        <v>286</v>
      </c>
      <c r="I24" s="32">
        <v>301</v>
      </c>
      <c r="J24" s="26">
        <v>88</v>
      </c>
      <c r="K24" s="27">
        <v>350</v>
      </c>
      <c r="L24" s="32">
        <v>438</v>
      </c>
      <c r="M24" s="183">
        <v>33.130699088145896</v>
      </c>
      <c r="N24" s="26">
        <v>238</v>
      </c>
      <c r="O24" s="27">
        <v>91</v>
      </c>
      <c r="P24" s="32">
        <v>329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59</v>
      </c>
      <c r="E25" s="16">
        <v>0</v>
      </c>
      <c r="F25" s="33">
        <v>59</v>
      </c>
      <c r="G25" s="15">
        <v>1367</v>
      </c>
      <c r="H25" s="16">
        <v>0</v>
      </c>
      <c r="I25" s="33">
        <v>1367</v>
      </c>
      <c r="J25" s="15">
        <v>1484</v>
      </c>
      <c r="K25" s="16">
        <v>0</v>
      </c>
      <c r="L25" s="33">
        <v>1484</v>
      </c>
      <c r="M25" s="181">
        <v>205.97938144329896</v>
      </c>
      <c r="N25" s="15">
        <v>485</v>
      </c>
      <c r="O25" s="16">
        <v>0</v>
      </c>
      <c r="P25" s="33">
        <v>485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5908</v>
      </c>
      <c r="E27" s="35">
        <v>0</v>
      </c>
      <c r="F27" s="10">
        <v>5908</v>
      </c>
      <c r="G27" s="8">
        <v>4133</v>
      </c>
      <c r="H27" s="35">
        <v>0</v>
      </c>
      <c r="I27" s="10">
        <v>4133</v>
      </c>
      <c r="J27" s="8">
        <v>23619</v>
      </c>
      <c r="K27" s="35">
        <v>0</v>
      </c>
      <c r="L27" s="10">
        <v>23619</v>
      </c>
      <c r="M27" s="186">
        <v>-60.583101083092735</v>
      </c>
      <c r="N27" s="8">
        <v>59921</v>
      </c>
      <c r="O27" s="35">
        <v>0</v>
      </c>
      <c r="P27" s="10">
        <v>59921</v>
      </c>
      <c r="Q27" s="236"/>
      <c r="R27" s="236"/>
      <c r="S27" s="268" t="s">
        <v>40</v>
      </c>
    </row>
    <row r="28" spans="1:19" ht="30">
      <c r="A28" s="231"/>
      <c r="B28" s="249" t="s">
        <v>41</v>
      </c>
      <c r="C28" s="269"/>
      <c r="D28" s="8">
        <v>2053</v>
      </c>
      <c r="E28" s="35">
        <v>0</v>
      </c>
      <c r="F28" s="14">
        <v>2053</v>
      </c>
      <c r="G28" s="8">
        <v>986</v>
      </c>
      <c r="H28" s="35">
        <v>0</v>
      </c>
      <c r="I28" s="14">
        <v>986</v>
      </c>
      <c r="J28" s="8">
        <v>4244</v>
      </c>
      <c r="K28" s="35">
        <v>0</v>
      </c>
      <c r="L28" s="14">
        <v>4244</v>
      </c>
      <c r="M28" s="47">
        <v>-22.028293220650376</v>
      </c>
      <c r="N28" s="8">
        <v>5443</v>
      </c>
      <c r="O28" s="35">
        <v>0</v>
      </c>
      <c r="P28" s="14">
        <v>5443</v>
      </c>
      <c r="Q28" s="270"/>
      <c r="R28" s="252" t="s">
        <v>42</v>
      </c>
      <c r="S28" s="235"/>
    </row>
    <row r="29" spans="1:19" ht="30">
      <c r="A29" s="231"/>
      <c r="B29" s="271"/>
      <c r="C29" s="272" t="s">
        <v>43</v>
      </c>
      <c r="D29" s="36">
        <v>2053</v>
      </c>
      <c r="E29" s="37">
        <v>0</v>
      </c>
      <c r="F29" s="38">
        <v>2053</v>
      </c>
      <c r="G29" s="36">
        <v>986</v>
      </c>
      <c r="H29" s="37">
        <v>0</v>
      </c>
      <c r="I29" s="38">
        <v>986</v>
      </c>
      <c r="J29" s="36">
        <v>4244</v>
      </c>
      <c r="K29" s="37">
        <v>0</v>
      </c>
      <c r="L29" s="38">
        <v>4244</v>
      </c>
      <c r="M29" s="187">
        <v>-22.028293220650376</v>
      </c>
      <c r="N29" s="36">
        <v>5443</v>
      </c>
      <c r="O29" s="37">
        <v>0</v>
      </c>
      <c r="P29" s="38">
        <v>5443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3855</v>
      </c>
      <c r="E31" s="43">
        <v>0</v>
      </c>
      <c r="F31" s="32">
        <v>3855</v>
      </c>
      <c r="G31" s="42">
        <v>3147</v>
      </c>
      <c r="H31" s="43">
        <v>0</v>
      </c>
      <c r="I31" s="32">
        <v>3147</v>
      </c>
      <c r="J31" s="42">
        <v>19375</v>
      </c>
      <c r="K31" s="43">
        <v>0</v>
      </c>
      <c r="L31" s="32">
        <v>19375</v>
      </c>
      <c r="M31" s="187">
        <v>-64.43518484525865</v>
      </c>
      <c r="N31" s="42">
        <v>54478</v>
      </c>
      <c r="O31" s="43">
        <v>0</v>
      </c>
      <c r="P31" s="32">
        <v>54478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3855</v>
      </c>
      <c r="E32" s="37">
        <v>0</v>
      </c>
      <c r="F32" s="38">
        <v>3855</v>
      </c>
      <c r="G32" s="36">
        <v>3147</v>
      </c>
      <c r="H32" s="37">
        <v>0</v>
      </c>
      <c r="I32" s="38">
        <v>3147</v>
      </c>
      <c r="J32" s="36">
        <v>19375</v>
      </c>
      <c r="K32" s="37">
        <v>0</v>
      </c>
      <c r="L32" s="38">
        <v>19375</v>
      </c>
      <c r="M32" s="187">
        <v>-64.43518484525865</v>
      </c>
      <c r="N32" s="36">
        <v>54478</v>
      </c>
      <c r="O32" s="37">
        <v>0</v>
      </c>
      <c r="P32" s="38">
        <v>54478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967</v>
      </c>
      <c r="E35" s="9">
        <v>-6</v>
      </c>
      <c r="F35" s="6">
        <v>961</v>
      </c>
      <c r="G35" s="19">
        <v>3031</v>
      </c>
      <c r="H35" s="9">
        <v>-326</v>
      </c>
      <c r="I35" s="6">
        <v>2705</v>
      </c>
      <c r="J35" s="19">
        <v>4210</v>
      </c>
      <c r="K35" s="9">
        <v>-519</v>
      </c>
      <c r="L35" s="6">
        <v>3691</v>
      </c>
      <c r="M35" s="46"/>
      <c r="N35" s="9">
        <v>-5120</v>
      </c>
      <c r="O35" s="9">
        <v>2136</v>
      </c>
      <c r="P35" s="6">
        <v>-2984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2939</v>
      </c>
      <c r="E36" s="27">
        <v>-100</v>
      </c>
      <c r="F36" s="14">
        <v>2839</v>
      </c>
      <c r="G36" s="26">
        <v>2382</v>
      </c>
      <c r="H36" s="27">
        <v>-326</v>
      </c>
      <c r="I36" s="14">
        <v>2056</v>
      </c>
      <c r="J36" s="26">
        <v>7790</v>
      </c>
      <c r="K36" s="27">
        <v>-610</v>
      </c>
      <c r="L36" s="14">
        <v>7180</v>
      </c>
      <c r="M36" s="47"/>
      <c r="N36" s="26">
        <v>3281</v>
      </c>
      <c r="O36" s="27">
        <v>-275</v>
      </c>
      <c r="P36" s="14">
        <v>3006</v>
      </c>
      <c r="Q36" s="242"/>
      <c r="R36" s="243" t="s">
        <v>56</v>
      </c>
      <c r="S36" s="238"/>
    </row>
    <row r="37" spans="1:19" ht="30.75" thickBot="1">
      <c r="A37" s="231"/>
      <c r="B37" s="259" t="s">
        <v>111</v>
      </c>
      <c r="C37" s="281"/>
      <c r="D37" s="15">
        <v>-1972</v>
      </c>
      <c r="E37" s="16">
        <v>94</v>
      </c>
      <c r="F37" s="17">
        <v>-1878</v>
      </c>
      <c r="G37" s="15">
        <v>649</v>
      </c>
      <c r="H37" s="16">
        <v>0</v>
      </c>
      <c r="I37" s="17">
        <v>649</v>
      </c>
      <c r="J37" s="15">
        <v>-3580</v>
      </c>
      <c r="K37" s="45">
        <v>91</v>
      </c>
      <c r="L37" s="17">
        <v>-3489</v>
      </c>
      <c r="M37" s="48"/>
      <c r="N37" s="15">
        <v>-8401</v>
      </c>
      <c r="O37" s="45">
        <v>2411</v>
      </c>
      <c r="P37" s="17">
        <v>-5990</v>
      </c>
      <c r="Q37" s="246"/>
      <c r="R37" s="247" t="s">
        <v>112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96</v>
      </c>
      <c r="E39" s="364"/>
      <c r="F39" s="364"/>
      <c r="G39" s="363" t="s">
        <v>113</v>
      </c>
      <c r="H39" s="364"/>
      <c r="I39" s="364"/>
      <c r="J39" s="363" t="s">
        <v>113</v>
      </c>
      <c r="K39" s="364"/>
      <c r="L39" s="364"/>
      <c r="M39" s="50"/>
      <c r="N39" s="363" t="s">
        <v>114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1511761</v>
      </c>
      <c r="E40" s="9">
        <v>4453</v>
      </c>
      <c r="F40" s="4">
        <v>1516214</v>
      </c>
      <c r="G40" s="3">
        <v>1572338</v>
      </c>
      <c r="H40" s="4">
        <v>4535</v>
      </c>
      <c r="I40" s="4">
        <v>1576873</v>
      </c>
      <c r="J40" s="19">
        <v>1572338</v>
      </c>
      <c r="K40" s="19">
        <v>4535</v>
      </c>
      <c r="L40" s="5">
        <v>1576873</v>
      </c>
      <c r="M40" s="181">
        <v>-9.068036657124866</v>
      </c>
      <c r="N40" s="19">
        <v>1729624</v>
      </c>
      <c r="O40" s="9">
        <v>4500</v>
      </c>
      <c r="P40" s="5">
        <v>1734124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1511761</v>
      </c>
      <c r="E42" s="9">
        <v>4453</v>
      </c>
      <c r="F42" s="4">
        <v>1516214</v>
      </c>
      <c r="G42" s="19">
        <v>1572338</v>
      </c>
      <c r="H42" s="9">
        <v>4535</v>
      </c>
      <c r="I42" s="4">
        <v>1576873</v>
      </c>
      <c r="J42" s="19">
        <v>1572338</v>
      </c>
      <c r="K42" s="9">
        <v>4535</v>
      </c>
      <c r="L42" s="5">
        <v>1576873</v>
      </c>
      <c r="M42" s="181">
        <v>-9.068036657124866</v>
      </c>
      <c r="N42" s="19">
        <v>1729624</v>
      </c>
      <c r="O42" s="9">
        <v>4500</v>
      </c>
      <c r="P42" s="5">
        <v>1734124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1180189</v>
      </c>
      <c r="E43" s="27">
        <v>4174</v>
      </c>
      <c r="F43" s="28">
        <v>1184363</v>
      </c>
      <c r="G43" s="12">
        <v>1284380</v>
      </c>
      <c r="H43" s="27">
        <v>4412</v>
      </c>
      <c r="I43" s="28">
        <v>1288792</v>
      </c>
      <c r="J43" s="12">
        <v>1284380</v>
      </c>
      <c r="K43" s="27">
        <v>4412</v>
      </c>
      <c r="L43" s="28">
        <v>1288792</v>
      </c>
      <c r="M43" s="183">
        <v>-8.817994266421778</v>
      </c>
      <c r="N43" s="12">
        <v>1409069</v>
      </c>
      <c r="O43" s="27">
        <v>4359</v>
      </c>
      <c r="P43" s="28">
        <v>1413428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331572</v>
      </c>
      <c r="E44" s="16">
        <v>279</v>
      </c>
      <c r="F44" s="17">
        <v>331851</v>
      </c>
      <c r="G44" s="15">
        <v>287958</v>
      </c>
      <c r="H44" s="16">
        <v>123</v>
      </c>
      <c r="I44" s="17">
        <v>288081</v>
      </c>
      <c r="J44" s="15">
        <v>287958</v>
      </c>
      <c r="K44" s="16">
        <v>123</v>
      </c>
      <c r="L44" s="17">
        <v>288081</v>
      </c>
      <c r="M44" s="183">
        <v>-10.170067602963554</v>
      </c>
      <c r="N44" s="15">
        <v>320555</v>
      </c>
      <c r="O44" s="16">
        <v>141</v>
      </c>
      <c r="P44" s="17">
        <v>320696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20670</v>
      </c>
      <c r="E48" s="58">
        <v>0</v>
      </c>
      <c r="F48" s="207">
        <v>20670</v>
      </c>
      <c r="G48" s="61">
        <v>25035</v>
      </c>
      <c r="H48" s="58">
        <v>0</v>
      </c>
      <c r="I48" s="207">
        <v>25035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6"/>
      <c r="R48" s="357" t="s">
        <v>70</v>
      </c>
      <c r="S48" s="235"/>
    </row>
    <row r="49" spans="1:19" ht="30">
      <c r="A49" s="295"/>
      <c r="B49" s="262" t="s">
        <v>97</v>
      </c>
      <c r="C49" s="294"/>
      <c r="D49" s="61">
        <v>37605</v>
      </c>
      <c r="E49" s="58">
        <v>0</v>
      </c>
      <c r="F49" s="62">
        <v>37605</v>
      </c>
      <c r="G49" s="61">
        <v>3408</v>
      </c>
      <c r="H49" s="58">
        <v>0</v>
      </c>
      <c r="I49" s="62">
        <v>3408</v>
      </c>
      <c r="J49" s="61">
        <v>69600</v>
      </c>
      <c r="K49" s="58">
        <v>0</v>
      </c>
      <c r="L49" s="62">
        <v>69600</v>
      </c>
      <c r="M49" s="63"/>
      <c r="N49" s="61">
        <v>47541</v>
      </c>
      <c r="O49" s="58">
        <v>0</v>
      </c>
      <c r="P49" s="59">
        <v>47541</v>
      </c>
      <c r="Q49" s="236"/>
      <c r="R49" s="237" t="s">
        <v>98</v>
      </c>
      <c r="S49" s="238"/>
    </row>
    <row r="50" spans="1:19" ht="30">
      <c r="A50" s="295"/>
      <c r="B50" s="262" t="s">
        <v>71</v>
      </c>
      <c r="C50" s="294"/>
      <c r="D50" s="61">
        <v>33240</v>
      </c>
      <c r="E50" s="58">
        <v>0</v>
      </c>
      <c r="F50" s="62">
        <v>33240</v>
      </c>
      <c r="G50" s="61">
        <v>25797</v>
      </c>
      <c r="H50" s="58">
        <v>0</v>
      </c>
      <c r="I50" s="62">
        <v>25797</v>
      </c>
      <c r="J50" s="61">
        <v>74173</v>
      </c>
      <c r="K50" s="58">
        <v>0</v>
      </c>
      <c r="L50" s="62">
        <v>74173</v>
      </c>
      <c r="M50" s="63"/>
      <c r="N50" s="61">
        <v>48900</v>
      </c>
      <c r="O50" s="58">
        <v>0</v>
      </c>
      <c r="P50" s="59">
        <v>48900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25035</v>
      </c>
      <c r="E52" s="67">
        <v>0</v>
      </c>
      <c r="F52" s="68">
        <v>25035</v>
      </c>
      <c r="G52" s="66">
        <v>2646</v>
      </c>
      <c r="H52" s="67">
        <v>0</v>
      </c>
      <c r="I52" s="68">
        <v>2646</v>
      </c>
      <c r="J52" s="66">
        <v>2646</v>
      </c>
      <c r="K52" s="67">
        <v>0</v>
      </c>
      <c r="L52" s="68">
        <v>2646</v>
      </c>
      <c r="M52" s="70"/>
      <c r="N52" s="66">
        <v>2522</v>
      </c>
      <c r="O52" s="67">
        <v>0</v>
      </c>
      <c r="P52" s="69">
        <v>2522</v>
      </c>
      <c r="Q52" s="299"/>
      <c r="R52" s="300" t="s">
        <v>99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100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/>
      <c r="B55" s="357"/>
      <c r="C55" s="357"/>
      <c r="D55" s="357"/>
      <c r="E55" s="357"/>
      <c r="F55" s="357"/>
      <c r="G55" s="357"/>
      <c r="H55" s="357"/>
      <c r="I55" s="357" t="s">
        <v>101</v>
      </c>
      <c r="J55" s="302" t="s">
        <v>79</v>
      </c>
      <c r="K55" s="262" t="s">
        <v>102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115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103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2016-01-22T08:11:16Z</cp:lastPrinted>
  <dcterms:created xsi:type="dcterms:W3CDTF">2013-08-02T12:34:35Z</dcterms:created>
  <dcterms:modified xsi:type="dcterms:W3CDTF">2016-01-25T09:11:56Z</dcterms:modified>
  <cp:category/>
  <cp:version/>
  <cp:contentType/>
  <cp:contentStatus/>
</cp:coreProperties>
</file>