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aart 04" sheetId="1" r:id="rId1"/>
  </sheets>
  <definedNames/>
  <calcPr fullCalcOnLoad="1"/>
</workbook>
</file>

<file path=xl/sharedStrings.xml><?xml version="1.0" encoding="utf-8"?>
<sst xmlns="http://schemas.openxmlformats.org/spreadsheetml/2006/main" count="170" uniqueCount="128">
  <si>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</si>
  <si>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</si>
  <si>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</si>
  <si>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</si>
  <si>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</si>
  <si>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</si>
  <si>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</si>
  <si>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</si>
  <si>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</si>
  <si>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</si>
  <si>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</si>
  <si>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</si>
  <si>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</si>
  <si>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</si>
  <si>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</si>
  <si>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</si>
  <si>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</si>
  <si>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</si>
  <si>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</si>
  <si>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</si>
  <si>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</si>
  <si>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</si>
  <si>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</si>
  <si>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</si>
  <si>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</si>
  <si>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</si>
  <si>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</si>
  <si>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</si>
  <si>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</si>
  <si>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</si>
  <si>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</si>
  <si>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</si>
  <si>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</si>
  <si>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</si>
  <si>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</si>
  <si>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</si>
  <si>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</si>
  <si>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</si>
  <si>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</si>
  <si>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</si>
  <si>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</si>
  <si>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</si>
  <si>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</si>
  <si>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</si>
  <si>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</si>
  <si>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</si>
  <si>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</si>
  <si>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</si>
  <si>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</si>
  <si>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</si>
  <si>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</si>
  <si>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</si>
  <si>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</si>
  <si>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</si>
  <si>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</si>
  <si>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</si>
  <si>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</si>
  <si>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</si>
  <si>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</si>
  <si>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</si>
  <si>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</si>
  <si>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</si>
  <si>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</si>
  <si>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</si>
  <si>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</si>
  <si>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</si>
  <si>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</si>
  <si>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</si>
  <si>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</si>
  <si>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</si>
  <si>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</si>
  <si>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</si>
  <si>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</si>
  <si>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</si>
  <si>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</si>
  <si>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</si>
  <si>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</si>
  <si>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</si>
  <si>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</si>
  <si>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</si>
  <si>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</si>
  <si>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 xml:space="preserve">Net dispatches(+)/receipts(-) </t>
  </si>
  <si>
    <t xml:space="preserve">Netto versendings(+)/ontvangstes(-)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</si>
  <si>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</si>
  <si>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</si>
  <si>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</si>
  <si>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t>
  </si>
  <si>
    <t>(g) Stock stored at: (9)</t>
  </si>
  <si>
    <t>(g) Voorraad geberg by: (9)</t>
  </si>
  <si>
    <t>Preliminary/Voorlopig</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</si>
  <si>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</si>
  <si>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</si>
  <si>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</si>
  <si>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</si>
  <si>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</si>
  <si>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</si>
  <si>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1 Oct/Okt 2003</t>
  </si>
  <si>
    <t>WHEAT/KORING - 2003/2004 Year (Oct - Sep)/2003/2004 Jaar (Okt - Sep) (2)</t>
  </si>
  <si>
    <t>2 764</t>
  </si>
  <si>
    <t>1 635</t>
  </si>
  <si>
    <t>1 Oct/Okt 2002</t>
  </si>
  <si>
    <t>(10)</t>
  </si>
  <si>
    <t>Amendments to previously published information for months other than above are available on SAGIS's webside: http://www.sagis.org.za on the table "Monthly information"./Wysigings aan  reeds gepubliseerde</t>
  </si>
  <si>
    <t>inligting, vir maande anders as hierbo, is beskikbaar op SAGIS se webblad: http://sagis.org.za onder die tabel "Maandelikse inligting".</t>
  </si>
  <si>
    <t>(11)</t>
  </si>
  <si>
    <t>According to amended returns received from collaborators./Volgens gewysigde opgawes van medewerkers ontvang.</t>
  </si>
  <si>
    <t>Mar/Mrt 2004</t>
  </si>
  <si>
    <t>31 Mar/Mrt 2004</t>
  </si>
  <si>
    <t>1 Mar/Mrt 2004</t>
  </si>
  <si>
    <t>Deliveries directly from farms (5)</t>
  </si>
  <si>
    <t xml:space="preserve">Imports destined for RSA </t>
  </si>
  <si>
    <t xml:space="preserve"> Invoere bestem vir RSA </t>
  </si>
  <si>
    <t>Lewerings direk vanaf plase (5)</t>
  </si>
  <si>
    <t xml:space="preserve">Ingevoer </t>
  </si>
  <si>
    <t>Surplus(-)/Tekort(+) (8)(11)</t>
  </si>
  <si>
    <t xml:space="preserve">Surplus(-)/Deficit(+) (8)(11) </t>
  </si>
  <si>
    <t xml:space="preserve">Imported </t>
  </si>
  <si>
    <t>SMI-052004</t>
  </si>
  <si>
    <t>26/05/2004</t>
  </si>
  <si>
    <t>Oct/Okt 2002 - Apr 2003</t>
  </si>
  <si>
    <t>Prog. Oct/Okt 2002 - Apr 2003</t>
  </si>
  <si>
    <t>30 Apr 2003</t>
  </si>
  <si>
    <t>1 Apr 2004</t>
  </si>
  <si>
    <t>30 Apr 2004</t>
  </si>
  <si>
    <t>Oct/Okt 2003 - Apr 2004</t>
  </si>
  <si>
    <t>Prog. Oct/Okt 2003 - Apr 2004</t>
  </si>
  <si>
    <t>1 497 167</t>
  </si>
  <si>
    <t>Apr 2004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</si>
</sst>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i/>
      <u val="single"/>
      <sz val="17"/>
      <color indexed="10"/>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horizontal="center"/>
    </xf>
    <xf numFmtId="0" fontId="4" fillId="0" borderId="3" xfId="0" applyFont="1" applyFill="1" applyBorder="1" applyAlignment="1">
      <alignment horizontal="right"/>
    </xf>
    <xf numFmtId="49" fontId="5" fillId="0" borderId="15" xfId="0" applyNumberFormat="1" applyFont="1" applyFill="1" applyBorder="1" applyAlignment="1" quotePrefix="1">
      <alignment horizontal="center"/>
    </xf>
    <xf numFmtId="49" fontId="5" fillId="0" borderId="15" xfId="0" applyNumberFormat="1" applyFont="1" applyFill="1" applyBorder="1" applyAlignment="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92200"/>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C3" sqref="C3"/>
    </sheetView>
  </sheetViews>
  <sheetFormatPr defaultColWidth="9.140625" defaultRowHeight="12.75"/>
  <cols>
    <col min="1" max="1" width="8.421875" style="194" customWidth="1"/>
    <col min="2" max="2" width="2.8515625" style="194" customWidth="1"/>
    <col min="3" max="3" width="47.140625" style="194" customWidth="1"/>
    <col min="4" max="16" width="15.421875" style="194" customWidth="1"/>
    <col min="17" max="17" width="47.140625" style="194" customWidth="1"/>
    <col min="18" max="18" width="2.8515625" style="194" customWidth="1"/>
    <col min="19" max="19" width="8.421875" style="193" customWidth="1"/>
    <col min="20" max="169" width="7.8515625" style="193" customWidth="1"/>
    <col min="170" max="16384" width="7.8515625" style="194" customWidth="1"/>
  </cols>
  <sheetData>
    <row r="1" spans="1:169" s="6" customFormat="1" ht="22.5">
      <c r="A1" s="1" t="s">
        <v>117</v>
      </c>
      <c r="B1" s="1"/>
      <c r="C1" s="1"/>
      <c r="D1" s="1"/>
      <c r="E1" s="2"/>
      <c r="F1" s="2"/>
      <c r="G1" s="202"/>
      <c r="H1" s="2"/>
      <c r="I1" s="2"/>
      <c r="J1" s="2" t="s">
        <v>29</v>
      </c>
      <c r="K1" s="2"/>
      <c r="L1" s="2"/>
      <c r="M1" s="2"/>
      <c r="N1" s="2"/>
      <c r="O1" s="2"/>
      <c r="P1" s="2"/>
      <c r="Q1" s="3"/>
      <c r="R1" s="3"/>
      <c r="S1" s="4" t="s">
        <v>118</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97</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5" t="s">
        <v>106</v>
      </c>
      <c r="E4" s="216"/>
      <c r="F4" s="217"/>
      <c r="G4" s="215" t="s">
        <v>127</v>
      </c>
      <c r="H4" s="216"/>
      <c r="I4" s="217"/>
      <c r="J4" s="218" t="s">
        <v>0</v>
      </c>
      <c r="K4" s="219"/>
      <c r="L4" s="219"/>
      <c r="M4" s="12"/>
      <c r="N4" s="218" t="s">
        <v>0</v>
      </c>
      <c r="O4" s="219"/>
      <c r="P4" s="220"/>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7"/>
      <c r="B5" s="17"/>
      <c r="C5" s="17"/>
      <c r="D5" s="221"/>
      <c r="E5" s="222"/>
      <c r="F5" s="223"/>
      <c r="G5" s="224" t="s">
        <v>89</v>
      </c>
      <c r="H5" s="209"/>
      <c r="I5" s="225"/>
      <c r="J5" s="224" t="s">
        <v>124</v>
      </c>
      <c r="K5" s="209"/>
      <c r="L5" s="209"/>
      <c r="M5" s="18" t="s">
        <v>1</v>
      </c>
      <c r="N5" s="224" t="s">
        <v>119</v>
      </c>
      <c r="O5" s="209"/>
      <c r="P5" s="225"/>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7"/>
      <c r="B6" s="17"/>
      <c r="C6" s="17"/>
      <c r="D6" s="195" t="s">
        <v>36</v>
      </c>
      <c r="E6" s="196" t="s">
        <v>37</v>
      </c>
      <c r="F6" s="23" t="s">
        <v>2</v>
      </c>
      <c r="G6" s="21" t="s">
        <v>36</v>
      </c>
      <c r="H6" s="22" t="s">
        <v>37</v>
      </c>
      <c r="I6" s="23" t="s">
        <v>2</v>
      </c>
      <c r="J6" s="21" t="s">
        <v>36</v>
      </c>
      <c r="K6" s="22" t="s">
        <v>37</v>
      </c>
      <c r="L6" s="23" t="s">
        <v>2</v>
      </c>
      <c r="M6" s="24" t="s">
        <v>68</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0" t="s">
        <v>108</v>
      </c>
      <c r="E9" s="205"/>
      <c r="F9" s="211"/>
      <c r="G9" s="204" t="s">
        <v>122</v>
      </c>
      <c r="H9" s="205"/>
      <c r="I9" s="211"/>
      <c r="J9" s="212" t="s">
        <v>96</v>
      </c>
      <c r="K9" s="213"/>
      <c r="L9" s="213"/>
      <c r="M9" s="39"/>
      <c r="N9" s="212" t="s">
        <v>100</v>
      </c>
      <c r="O9" s="213"/>
      <c r="P9" s="214"/>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51</v>
      </c>
      <c r="B10" s="42"/>
      <c r="C10" s="42"/>
      <c r="D10" s="43">
        <v>1567</v>
      </c>
      <c r="E10" s="44">
        <v>33</v>
      </c>
      <c r="F10" s="45">
        <f>SUM(D10:E10)</f>
        <v>1600</v>
      </c>
      <c r="G10" s="44">
        <v>1424</v>
      </c>
      <c r="H10" s="44">
        <v>30</v>
      </c>
      <c r="I10" s="45">
        <f>SUM(G10:H10)</f>
        <v>1454</v>
      </c>
      <c r="J10" s="43">
        <v>864</v>
      </c>
      <c r="K10" s="44">
        <v>33</v>
      </c>
      <c r="L10" s="45">
        <f>SUM(J10:K10)</f>
        <v>897</v>
      </c>
      <c r="M10" s="46">
        <f>ROUND(L10-P10,2)/P10*100</f>
        <v>54.65517241379311</v>
      </c>
      <c r="N10" s="43">
        <v>544</v>
      </c>
      <c r="O10" s="44">
        <v>36</v>
      </c>
      <c r="P10" s="47">
        <f>SUM(N10:O10)</f>
        <v>580</v>
      </c>
      <c r="Q10" s="48"/>
      <c r="S10" s="49"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7"/>
      <c r="E11" s="207"/>
      <c r="F11" s="207"/>
      <c r="G11" s="207"/>
      <c r="H11" s="207"/>
      <c r="I11" s="207"/>
      <c r="J11" s="208" t="s">
        <v>125</v>
      </c>
      <c r="K11" s="208"/>
      <c r="L11" s="208"/>
      <c r="M11" s="50"/>
      <c r="N11" s="209" t="s">
        <v>120</v>
      </c>
      <c r="O11" s="209"/>
      <c r="P11" s="209"/>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126</v>
      </c>
      <c r="E12" s="55">
        <f>SUM(E13:E14)</f>
        <v>0</v>
      </c>
      <c r="F12" s="56">
        <f>SUM(D12:E12)</f>
        <v>126</v>
      </c>
      <c r="G12" s="54">
        <f>G13+G14</f>
        <v>32</v>
      </c>
      <c r="H12" s="55">
        <f>H13+H14</f>
        <v>0</v>
      </c>
      <c r="I12" s="56">
        <f>SUM(G12:H12)</f>
        <v>32</v>
      </c>
      <c r="J12" s="43">
        <f>J13+J14</f>
        <v>2041</v>
      </c>
      <c r="K12" s="57">
        <f>K13+K14</f>
        <v>8</v>
      </c>
      <c r="L12" s="45">
        <f>SUM(J12:K12)</f>
        <v>2049</v>
      </c>
      <c r="M12" s="58" t="s">
        <v>24</v>
      </c>
      <c r="N12" s="43">
        <f>+N13+N14</f>
        <v>3018</v>
      </c>
      <c r="O12" s="43">
        <f>+O13+O14</f>
        <v>40</v>
      </c>
      <c r="P12" s="45">
        <f>SUM(N12:O12)</f>
        <v>3058</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109</v>
      </c>
      <c r="C13" s="61"/>
      <c r="D13" s="62">
        <v>19</v>
      </c>
      <c r="E13" s="63">
        <v>0</v>
      </c>
      <c r="F13" s="59">
        <f>SUM(D13:E13)</f>
        <v>19</v>
      </c>
      <c r="G13" s="62">
        <v>15</v>
      </c>
      <c r="H13" s="63">
        <v>0</v>
      </c>
      <c r="I13" s="59">
        <f>SUM(G13:H13)</f>
        <v>15</v>
      </c>
      <c r="J13" s="62">
        <v>1489</v>
      </c>
      <c r="K13" s="63">
        <v>8</v>
      </c>
      <c r="L13" s="59">
        <f>SUM(J13:K13)</f>
        <v>1497</v>
      </c>
      <c r="M13" s="64">
        <f>ROUND(L13-P13,2)/P13*100</f>
        <v>-36.6751269035533</v>
      </c>
      <c r="N13" s="62">
        <v>2324</v>
      </c>
      <c r="O13" s="63">
        <v>40</v>
      </c>
      <c r="P13" s="59">
        <f>SUM(N13:O13)</f>
        <v>2364</v>
      </c>
      <c r="Q13" s="65"/>
      <c r="R13" s="66" t="s">
        <v>112</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110</v>
      </c>
      <c r="C14" s="68"/>
      <c r="D14" s="69">
        <v>107</v>
      </c>
      <c r="E14" s="70">
        <v>0</v>
      </c>
      <c r="F14" s="71">
        <f>SUM(D14:E14)</f>
        <v>107</v>
      </c>
      <c r="G14" s="69">
        <v>17</v>
      </c>
      <c r="H14" s="70">
        <v>0</v>
      </c>
      <c r="I14" s="71">
        <f>SUM(G14:H14)</f>
        <v>17</v>
      </c>
      <c r="J14" s="69">
        <v>552</v>
      </c>
      <c r="K14" s="72">
        <v>0</v>
      </c>
      <c r="L14" s="71">
        <f>SUM(J14:K14)</f>
        <v>552</v>
      </c>
      <c r="M14" s="73" t="s">
        <v>24</v>
      </c>
      <c r="N14" s="69">
        <v>694</v>
      </c>
      <c r="O14" s="72">
        <v>0</v>
      </c>
      <c r="P14" s="71">
        <f>SUM(N14:O14)</f>
        <v>694</v>
      </c>
      <c r="Q14" s="74"/>
      <c r="R14" s="75" t="s">
        <v>111</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86</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233</v>
      </c>
      <c r="E16" s="55">
        <f>SUM(E18:E23)</f>
        <v>0</v>
      </c>
      <c r="F16" s="47">
        <f>SUM(D16:E16)</f>
        <v>233</v>
      </c>
      <c r="G16" s="43">
        <f>SUM(G18:G23)</f>
        <v>192</v>
      </c>
      <c r="H16" s="55">
        <f>SUM(H18:H23)</f>
        <v>0</v>
      </c>
      <c r="I16" s="47">
        <f>SUM(G16:H16)</f>
        <v>192</v>
      </c>
      <c r="J16" s="43">
        <f>SUM(J18:J23)</f>
        <v>1528</v>
      </c>
      <c r="K16" s="55">
        <f>SUM(K18:K23)</f>
        <v>2</v>
      </c>
      <c r="L16" s="47">
        <f>SUM(J16:K16)</f>
        <v>1530</v>
      </c>
      <c r="M16" s="78">
        <f>ROUND((L16-P16)/(P16)*(100),2)</f>
        <v>3.94</v>
      </c>
      <c r="N16" s="43">
        <f>SUM(N18:N23)</f>
        <v>1470</v>
      </c>
      <c r="O16" s="55">
        <f>SUM(O18:O23)</f>
        <v>2</v>
      </c>
      <c r="P16" s="47">
        <f>SUM(N16:O16)</f>
        <v>1472</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86</v>
      </c>
      <c r="B17" s="79" t="s">
        <v>33</v>
      </c>
      <c r="C17" s="80"/>
      <c r="D17" s="62">
        <f>SUM(D18:D20)</f>
        <v>231</v>
      </c>
      <c r="E17" s="63">
        <f>SUM(E18:E20)</f>
        <v>0</v>
      </c>
      <c r="F17" s="56">
        <f>SUM(D17:E17)</f>
        <v>231</v>
      </c>
      <c r="G17" s="62">
        <f>SUM(G18:G20)</f>
        <v>190</v>
      </c>
      <c r="H17" s="63">
        <f>SUM(H18:H20)</f>
        <v>0</v>
      </c>
      <c r="I17" s="56">
        <f>SUM(G17:H17)</f>
        <v>190</v>
      </c>
      <c r="J17" s="63">
        <f>SUM(J18:J20)</f>
        <v>1510</v>
      </c>
      <c r="K17" s="63">
        <f>SUM(K18:K20)</f>
        <v>1</v>
      </c>
      <c r="L17" s="56">
        <f>SUM(J17:K17)</f>
        <v>1511</v>
      </c>
      <c r="M17" s="64">
        <f>ROUND(L17-P17,2)/P17*100</f>
        <v>4.567474048442906</v>
      </c>
      <c r="N17" s="62">
        <f>SUM(N18:N20)</f>
        <v>1444</v>
      </c>
      <c r="O17" s="63">
        <f>SUM(O18:O20)</f>
        <v>1</v>
      </c>
      <c r="P17" s="56">
        <f>SUM(N17:O17)</f>
        <v>1445</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231</v>
      </c>
      <c r="E18" s="87">
        <v>0</v>
      </c>
      <c r="F18" s="88">
        <f>SUM(D18:E18)</f>
        <v>231</v>
      </c>
      <c r="G18" s="86">
        <v>190</v>
      </c>
      <c r="H18" s="87">
        <v>0</v>
      </c>
      <c r="I18" s="88">
        <f>SUM(G18:H18)</f>
        <v>190</v>
      </c>
      <c r="J18" s="86">
        <v>1510</v>
      </c>
      <c r="K18" s="87">
        <v>0</v>
      </c>
      <c r="L18" s="88">
        <f>SUM(J18:K18)</f>
        <v>1510</v>
      </c>
      <c r="M18" s="105">
        <f>ROUND(L18-P18,2)/P18*100</f>
        <v>4.570637119113574</v>
      </c>
      <c r="N18" s="86">
        <v>1444</v>
      </c>
      <c r="O18" s="87">
        <v>0</v>
      </c>
      <c r="P18" s="88">
        <f>SUM(N18:O18)</f>
        <v>1444</v>
      </c>
      <c r="Q18" s="66" t="s">
        <v>53</v>
      </c>
      <c r="R18" s="89"/>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0"/>
      <c r="C19" s="91" t="s">
        <v>39</v>
      </c>
      <c r="D19" s="92">
        <v>0</v>
      </c>
      <c r="E19" s="93">
        <v>0</v>
      </c>
      <c r="F19" s="94">
        <f>SUM(D19:E19)</f>
        <v>0</v>
      </c>
      <c r="G19" s="92">
        <v>0</v>
      </c>
      <c r="H19" s="93">
        <v>0</v>
      </c>
      <c r="I19" s="94">
        <f>SUM(G19:H19)</f>
        <v>0</v>
      </c>
      <c r="J19" s="92">
        <v>0</v>
      </c>
      <c r="K19" s="93">
        <v>1</v>
      </c>
      <c r="L19" s="94">
        <f>SUM(J19:K19)</f>
        <v>1</v>
      </c>
      <c r="M19" s="95">
        <v>0</v>
      </c>
      <c r="N19" s="92">
        <v>0</v>
      </c>
      <c r="O19" s="93">
        <v>1</v>
      </c>
      <c r="P19" s="94">
        <f>SUM(N19:O19)</f>
        <v>1</v>
      </c>
      <c r="Q19" s="96" t="s">
        <v>50</v>
      </c>
      <c r="R19" s="89"/>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0"/>
      <c r="C20" s="97" t="s">
        <v>10</v>
      </c>
      <c r="D20" s="98">
        <v>0</v>
      </c>
      <c r="E20" s="99">
        <v>0</v>
      </c>
      <c r="F20" s="100">
        <f>E20+D20</f>
        <v>0</v>
      </c>
      <c r="G20" s="98">
        <v>0</v>
      </c>
      <c r="H20" s="99">
        <v>0</v>
      </c>
      <c r="I20" s="100">
        <f>H20+G20</f>
        <v>0</v>
      </c>
      <c r="J20" s="98">
        <v>0</v>
      </c>
      <c r="K20" s="99">
        <v>0</v>
      </c>
      <c r="L20" s="100">
        <f>K20+J20</f>
        <v>0</v>
      </c>
      <c r="M20" s="95">
        <v>0</v>
      </c>
      <c r="N20" s="98">
        <v>0</v>
      </c>
      <c r="O20" s="99">
        <v>0</v>
      </c>
      <c r="P20" s="100">
        <f>O20+N20</f>
        <v>0</v>
      </c>
      <c r="Q20" s="101" t="s">
        <v>11</v>
      </c>
      <c r="R20" s="102"/>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3" t="s">
        <v>12</v>
      </c>
      <c r="C21" s="104"/>
      <c r="D21" s="92">
        <v>1</v>
      </c>
      <c r="E21" s="93">
        <v>0</v>
      </c>
      <c r="F21" s="94">
        <f>SUM(D21:E21)</f>
        <v>1</v>
      </c>
      <c r="G21" s="92">
        <v>1</v>
      </c>
      <c r="H21" s="93">
        <v>0</v>
      </c>
      <c r="I21" s="94">
        <f>SUM(G21:H21)</f>
        <v>1</v>
      </c>
      <c r="J21" s="92">
        <v>7</v>
      </c>
      <c r="K21" s="93">
        <v>1</v>
      </c>
      <c r="L21" s="94">
        <f>SUM(J21:K21)</f>
        <v>8</v>
      </c>
      <c r="M21" s="105">
        <f>ROUND(L21-P21,2)/P21*100</f>
        <v>-46.666666666666664</v>
      </c>
      <c r="N21" s="92">
        <v>14</v>
      </c>
      <c r="O21" s="93">
        <v>1</v>
      </c>
      <c r="P21" s="94">
        <f>SUM(N21:O21)</f>
        <v>15</v>
      </c>
      <c r="Q21" s="51"/>
      <c r="R21" s="102" t="s">
        <v>40</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3" t="s">
        <v>13</v>
      </c>
      <c r="C22" s="104"/>
      <c r="D22" s="92">
        <v>0</v>
      </c>
      <c r="E22" s="93">
        <v>0</v>
      </c>
      <c r="F22" s="106">
        <f>SUM(D22:E22)</f>
        <v>0</v>
      </c>
      <c r="G22" s="92">
        <v>0</v>
      </c>
      <c r="H22" s="93">
        <v>0</v>
      </c>
      <c r="I22" s="106">
        <f>SUM(G22:H22)</f>
        <v>0</v>
      </c>
      <c r="J22" s="92">
        <v>1</v>
      </c>
      <c r="K22" s="93">
        <v>0</v>
      </c>
      <c r="L22" s="106">
        <f>SUM(J22:K22)</f>
        <v>1</v>
      </c>
      <c r="M22" s="95">
        <f>ROUND(L22-P22,2)/P22*100</f>
        <v>-50</v>
      </c>
      <c r="N22" s="92">
        <v>2</v>
      </c>
      <c r="O22" s="93">
        <v>0</v>
      </c>
      <c r="P22" s="106">
        <f>SUM(N22:O22)</f>
        <v>2</v>
      </c>
      <c r="Q22" s="107"/>
      <c r="R22" s="102"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8" t="s">
        <v>41</v>
      </c>
      <c r="C23" s="109"/>
      <c r="D23" s="69">
        <v>1</v>
      </c>
      <c r="E23" s="70">
        <v>0</v>
      </c>
      <c r="F23" s="110">
        <f>SUM(D23:E23)</f>
        <v>1</v>
      </c>
      <c r="G23" s="69">
        <v>1</v>
      </c>
      <c r="H23" s="70">
        <v>0</v>
      </c>
      <c r="I23" s="110">
        <f>SUM(G23:H23)</f>
        <v>1</v>
      </c>
      <c r="J23" s="69">
        <v>10</v>
      </c>
      <c r="K23" s="70">
        <v>0</v>
      </c>
      <c r="L23" s="110">
        <f>SUM(J23:K23)</f>
        <v>10</v>
      </c>
      <c r="M23" s="111">
        <f>ROUND(L23-P23,2)/P23*100</f>
        <v>0</v>
      </c>
      <c r="N23" s="69">
        <v>10</v>
      </c>
      <c r="O23" s="70">
        <v>0</v>
      </c>
      <c r="P23" s="110">
        <f>SUM(N23:O23)</f>
        <v>10</v>
      </c>
      <c r="Q23" s="112"/>
      <c r="R23" s="113" t="s">
        <v>42</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4"/>
      <c r="E24" s="114"/>
      <c r="F24" s="114"/>
      <c r="G24" s="114"/>
      <c r="H24" s="114"/>
      <c r="I24" s="114"/>
      <c r="J24" s="114"/>
      <c r="K24" s="114"/>
      <c r="L24" s="114"/>
      <c r="M24" s="114"/>
      <c r="N24" s="114"/>
      <c r="O24" s="114"/>
      <c r="P24" s="114"/>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75</v>
      </c>
      <c r="B25" s="53"/>
      <c r="C25" s="53"/>
      <c r="D25" s="54">
        <f>SUM(D26+D29)</f>
        <v>27</v>
      </c>
      <c r="E25" s="115">
        <f>SUM(E26+E29)</f>
        <v>0</v>
      </c>
      <c r="F25" s="56">
        <f>SUM(D25:E25)</f>
        <v>27</v>
      </c>
      <c r="G25" s="54">
        <f>SUM(G26+G29)</f>
        <v>13</v>
      </c>
      <c r="H25" s="115">
        <f>SUM(H26+H29)</f>
        <v>0</v>
      </c>
      <c r="I25" s="56">
        <f>SUM(G25:H25)</f>
        <v>13</v>
      </c>
      <c r="J25" s="54">
        <f>SUM(J26+J29)</f>
        <v>105</v>
      </c>
      <c r="K25" s="115">
        <f>SUM(K26+K29)</f>
        <v>0</v>
      </c>
      <c r="L25" s="56">
        <f aca="true" t="shared" si="0" ref="L25:L31">SUM(J25:K25)</f>
        <v>105</v>
      </c>
      <c r="M25" s="58" t="s">
        <v>24</v>
      </c>
      <c r="N25" s="62">
        <f>SUM(N26+N29)</f>
        <v>93</v>
      </c>
      <c r="O25" s="63">
        <f>SUM(O26+O29)</f>
        <v>0</v>
      </c>
      <c r="P25" s="56">
        <f aca="true" t="shared" si="1" ref="P25:P31">SUM(N25:O25)</f>
        <v>93</v>
      </c>
      <c r="Q25" s="84"/>
      <c r="R25" s="84"/>
      <c r="S25" s="116" t="s">
        <v>76</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74</v>
      </c>
      <c r="C26" s="117"/>
      <c r="D26" s="54">
        <f>SUM(D27:D28)</f>
        <v>2</v>
      </c>
      <c r="E26" s="115">
        <f>SUM(E27:E28)</f>
        <v>0</v>
      </c>
      <c r="F26" s="59">
        <f aca="true" t="shared" si="2" ref="F26:F31">SUM(D26:E26)</f>
        <v>2</v>
      </c>
      <c r="G26" s="115">
        <f>SUM(G27:G28)</f>
        <v>1</v>
      </c>
      <c r="H26" s="115">
        <f>SUM(H27:H28)</f>
        <v>0</v>
      </c>
      <c r="I26" s="59">
        <f aca="true" t="shared" si="3" ref="I26:I31">SUM(G26:H26)</f>
        <v>1</v>
      </c>
      <c r="J26" s="54">
        <f>SUM(J27:J28)</f>
        <v>12</v>
      </c>
      <c r="K26" s="118">
        <f>SUM(K27:K28)</f>
        <v>0</v>
      </c>
      <c r="L26" s="59">
        <f t="shared" si="0"/>
        <v>12</v>
      </c>
      <c r="M26" s="119" t="s">
        <v>24</v>
      </c>
      <c r="N26" s="81">
        <f>SUM(N27:N28)</f>
        <v>31</v>
      </c>
      <c r="O26" s="63">
        <f>SUM(O27:O28)</f>
        <v>0</v>
      </c>
      <c r="P26" s="59">
        <f t="shared" si="1"/>
        <v>31</v>
      </c>
      <c r="Q26" s="120"/>
      <c r="R26" s="83" t="s">
        <v>77</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1"/>
      <c r="C27" s="122" t="s">
        <v>60</v>
      </c>
      <c r="D27" s="123">
        <v>2</v>
      </c>
      <c r="E27" s="124">
        <v>0</v>
      </c>
      <c r="F27" s="125">
        <f t="shared" si="2"/>
        <v>2</v>
      </c>
      <c r="G27" s="123">
        <v>1</v>
      </c>
      <c r="H27" s="124">
        <v>0</v>
      </c>
      <c r="I27" s="125">
        <f t="shared" si="3"/>
        <v>1</v>
      </c>
      <c r="J27" s="123">
        <v>12</v>
      </c>
      <c r="K27" s="124">
        <v>0</v>
      </c>
      <c r="L27" s="125">
        <f t="shared" si="0"/>
        <v>12</v>
      </c>
      <c r="M27" s="126" t="s">
        <v>24</v>
      </c>
      <c r="N27" s="123">
        <v>31</v>
      </c>
      <c r="O27" s="124">
        <v>0</v>
      </c>
      <c r="P27" s="125">
        <f t="shared" si="1"/>
        <v>31</v>
      </c>
      <c r="Q27" s="127" t="s">
        <v>62</v>
      </c>
      <c r="R27" s="96"/>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1"/>
      <c r="C28" s="128" t="s">
        <v>61</v>
      </c>
      <c r="D28" s="129">
        <v>0</v>
      </c>
      <c r="E28" s="130">
        <v>0</v>
      </c>
      <c r="F28" s="131">
        <f t="shared" si="2"/>
        <v>0</v>
      </c>
      <c r="G28" s="129">
        <v>0</v>
      </c>
      <c r="H28" s="130">
        <v>0</v>
      </c>
      <c r="I28" s="131">
        <f t="shared" si="3"/>
        <v>0</v>
      </c>
      <c r="J28" s="129">
        <v>0</v>
      </c>
      <c r="K28" s="130">
        <v>0</v>
      </c>
      <c r="L28" s="131">
        <f t="shared" si="0"/>
        <v>0</v>
      </c>
      <c r="M28" s="132" t="s">
        <v>24</v>
      </c>
      <c r="N28" s="129">
        <v>0</v>
      </c>
      <c r="O28" s="130">
        <v>0</v>
      </c>
      <c r="P28" s="131">
        <f t="shared" si="1"/>
        <v>0</v>
      </c>
      <c r="Q28" s="101" t="s">
        <v>63</v>
      </c>
      <c r="R28" s="133"/>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3" t="s">
        <v>64</v>
      </c>
      <c r="C29" s="134"/>
      <c r="D29" s="136">
        <f>SUM(D30:D31)</f>
        <v>25</v>
      </c>
      <c r="E29" s="135">
        <f>SUM(E30:E31)</f>
        <v>0</v>
      </c>
      <c r="F29" s="106">
        <f t="shared" si="2"/>
        <v>25</v>
      </c>
      <c r="G29" s="136">
        <f>SUM(G30:G31)</f>
        <v>12</v>
      </c>
      <c r="H29" s="135">
        <f>SUM(H30:H31)</f>
        <v>0</v>
      </c>
      <c r="I29" s="106">
        <f t="shared" si="3"/>
        <v>12</v>
      </c>
      <c r="J29" s="136">
        <f>SUM(J30:J31)</f>
        <v>93</v>
      </c>
      <c r="K29" s="135">
        <f>SUM(K30:K31)</f>
        <v>0</v>
      </c>
      <c r="L29" s="106">
        <f t="shared" si="0"/>
        <v>93</v>
      </c>
      <c r="M29" s="126" t="s">
        <v>24</v>
      </c>
      <c r="N29" s="136">
        <f>SUM(N30:N31)</f>
        <v>62</v>
      </c>
      <c r="O29" s="135">
        <f>SUM(O30:O31)</f>
        <v>0</v>
      </c>
      <c r="P29" s="106">
        <f t="shared" si="1"/>
        <v>62</v>
      </c>
      <c r="Q29" s="137"/>
      <c r="R29" s="102" t="s">
        <v>94</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1"/>
      <c r="C30" s="122" t="s">
        <v>69</v>
      </c>
      <c r="D30" s="123">
        <v>25</v>
      </c>
      <c r="E30" s="124">
        <v>0</v>
      </c>
      <c r="F30" s="125">
        <f t="shared" si="2"/>
        <v>25</v>
      </c>
      <c r="G30" s="123">
        <v>12</v>
      </c>
      <c r="H30" s="124">
        <v>0</v>
      </c>
      <c r="I30" s="125">
        <f t="shared" si="3"/>
        <v>12</v>
      </c>
      <c r="J30" s="123">
        <v>93</v>
      </c>
      <c r="K30" s="124">
        <v>0</v>
      </c>
      <c r="L30" s="125">
        <f t="shared" si="0"/>
        <v>93</v>
      </c>
      <c r="M30" s="126" t="s">
        <v>24</v>
      </c>
      <c r="N30" s="123">
        <v>62</v>
      </c>
      <c r="O30" s="124">
        <v>0</v>
      </c>
      <c r="P30" s="88">
        <f t="shared" si="1"/>
        <v>62</v>
      </c>
      <c r="Q30" s="127" t="s">
        <v>71</v>
      </c>
      <c r="R30" s="133"/>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1"/>
      <c r="C31" s="128" t="s">
        <v>70</v>
      </c>
      <c r="D31" s="129">
        <v>0</v>
      </c>
      <c r="E31" s="130">
        <v>0</v>
      </c>
      <c r="F31" s="131">
        <f t="shared" si="2"/>
        <v>0</v>
      </c>
      <c r="G31" s="129">
        <v>0</v>
      </c>
      <c r="H31" s="130">
        <v>0</v>
      </c>
      <c r="I31" s="131">
        <f t="shared" si="3"/>
        <v>0</v>
      </c>
      <c r="J31" s="129">
        <v>0</v>
      </c>
      <c r="K31" s="130">
        <v>0</v>
      </c>
      <c r="L31" s="131">
        <f t="shared" si="0"/>
        <v>0</v>
      </c>
      <c r="M31" s="132" t="s">
        <v>24</v>
      </c>
      <c r="N31" s="129">
        <v>0</v>
      </c>
      <c r="O31" s="130">
        <v>0</v>
      </c>
      <c r="P31" s="131">
        <f t="shared" si="1"/>
        <v>0</v>
      </c>
      <c r="Q31" s="101" t="s">
        <v>72</v>
      </c>
      <c r="R31" s="133"/>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8"/>
      <c r="C32" s="139"/>
      <c r="D32" s="140"/>
      <c r="E32" s="141"/>
      <c r="F32" s="142"/>
      <c r="G32" s="140"/>
      <c r="H32" s="141"/>
      <c r="I32" s="142"/>
      <c r="J32" s="140"/>
      <c r="K32" s="141"/>
      <c r="L32" s="142"/>
      <c r="M32" s="143"/>
      <c r="N32" s="140"/>
      <c r="O32" s="141"/>
      <c r="P32" s="142"/>
      <c r="Q32" s="144"/>
      <c r="R32" s="145"/>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4"/>
      <c r="C33" s="104"/>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6" t="s">
        <v>15</v>
      </c>
      <c r="B34" s="42"/>
      <c r="C34" s="42"/>
      <c r="D34" s="147">
        <f>SUM(D35:D36)</f>
        <v>9</v>
      </c>
      <c r="E34" s="55">
        <f>SUM(E35:E36)</f>
        <v>3</v>
      </c>
      <c r="F34" s="47">
        <f>SUM(F35:F36)</f>
        <v>12</v>
      </c>
      <c r="G34" s="147">
        <f>SUM(G35:G36)</f>
        <v>9</v>
      </c>
      <c r="H34" s="55">
        <f aca="true" t="shared" si="4" ref="H34:P34">SUM(H35:H36)</f>
        <v>1</v>
      </c>
      <c r="I34" s="47">
        <f t="shared" si="4"/>
        <v>10</v>
      </c>
      <c r="J34" s="55">
        <f t="shared" si="4"/>
        <v>30</v>
      </c>
      <c r="K34" s="55">
        <f t="shared" si="4"/>
        <v>10</v>
      </c>
      <c r="L34" s="45">
        <f t="shared" si="4"/>
        <v>40</v>
      </c>
      <c r="M34" s="148" t="s">
        <v>24</v>
      </c>
      <c r="N34" s="44">
        <f t="shared" si="4"/>
        <v>4</v>
      </c>
      <c r="O34" s="55">
        <f t="shared" si="4"/>
        <v>25</v>
      </c>
      <c r="P34" s="45">
        <f t="shared" si="4"/>
        <v>29</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81</v>
      </c>
      <c r="C35" s="61"/>
      <c r="D35" s="92">
        <v>5</v>
      </c>
      <c r="E35" s="93">
        <v>1</v>
      </c>
      <c r="F35" s="59">
        <f>SUM(D35:E35)</f>
        <v>6</v>
      </c>
      <c r="G35" s="92">
        <v>0</v>
      </c>
      <c r="H35" s="93">
        <v>0</v>
      </c>
      <c r="I35" s="59">
        <f>SUM(G35:H35)</f>
        <v>0</v>
      </c>
      <c r="J35" s="92">
        <v>7</v>
      </c>
      <c r="K35" s="93">
        <v>1</v>
      </c>
      <c r="L35" s="59">
        <f>SUM(J35:K35)</f>
        <v>8</v>
      </c>
      <c r="M35" s="119" t="s">
        <v>24</v>
      </c>
      <c r="N35" s="92">
        <v>15</v>
      </c>
      <c r="O35" s="93">
        <v>-1</v>
      </c>
      <c r="P35" s="59">
        <f>+N35+O35</f>
        <v>14</v>
      </c>
      <c r="Q35" s="65"/>
      <c r="R35" s="66" t="s">
        <v>82</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7" t="s">
        <v>115</v>
      </c>
      <c r="C36" s="149"/>
      <c r="D36" s="92">
        <v>4</v>
      </c>
      <c r="E36" s="93">
        <v>2</v>
      </c>
      <c r="F36" s="71">
        <f>SUM(D36:E36)</f>
        <v>6</v>
      </c>
      <c r="G36" s="92">
        <v>9</v>
      </c>
      <c r="H36" s="93">
        <v>1</v>
      </c>
      <c r="I36" s="71">
        <f>SUM(G36:H36)</f>
        <v>10</v>
      </c>
      <c r="J36" s="69">
        <v>23</v>
      </c>
      <c r="K36" s="72">
        <v>9</v>
      </c>
      <c r="L36" s="71">
        <f>SUM(J36:K36)</f>
        <v>32</v>
      </c>
      <c r="M36" s="150" t="s">
        <v>24</v>
      </c>
      <c r="N36" s="69">
        <v>-11</v>
      </c>
      <c r="O36" s="72">
        <v>26</v>
      </c>
      <c r="P36" s="71">
        <f>+N36+O36</f>
        <v>15</v>
      </c>
      <c r="Q36" s="74"/>
      <c r="R36" s="75" t="s">
        <v>114</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4" t="s">
        <v>107</v>
      </c>
      <c r="E37" s="205"/>
      <c r="F37" s="205"/>
      <c r="G37" s="204" t="s">
        <v>123</v>
      </c>
      <c r="H37" s="205"/>
      <c r="I37" s="205"/>
      <c r="J37" s="204" t="s">
        <v>123</v>
      </c>
      <c r="K37" s="205"/>
      <c r="L37" s="205"/>
      <c r="M37" s="205"/>
      <c r="N37" s="206" t="s">
        <v>121</v>
      </c>
      <c r="O37" s="206"/>
      <c r="P37" s="20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1" t="s">
        <v>44</v>
      </c>
      <c r="B38" s="152"/>
      <c r="C38" s="152"/>
      <c r="D38" s="43">
        <f>D10+D12-D16-D25-D34</f>
        <v>1424</v>
      </c>
      <c r="E38" s="44">
        <f>E10+E12-E16-E25-E34</f>
        <v>30</v>
      </c>
      <c r="F38" s="47">
        <f>SUM(D38:E38)</f>
        <v>1454</v>
      </c>
      <c r="G38" s="43">
        <f>G10+G12-G16-G25-G34</f>
        <v>1242</v>
      </c>
      <c r="H38" s="44">
        <f>H10+H12-H16-H25-H34</f>
        <v>29</v>
      </c>
      <c r="I38" s="47">
        <f>SUM(G38:H38)</f>
        <v>1271</v>
      </c>
      <c r="J38" s="43">
        <f>J10+J12-J16-J25-J34</f>
        <v>1242</v>
      </c>
      <c r="K38" s="44">
        <f>K10+K12-K16-K25-K34</f>
        <v>29</v>
      </c>
      <c r="L38" s="47">
        <f>SUM(J38:K38)</f>
        <v>1271</v>
      </c>
      <c r="M38" s="78">
        <f>ROUND(L38-P38,2)/P38*100</f>
        <v>-37.81800391389433</v>
      </c>
      <c r="N38" s="147">
        <f>N10+N12-N16-N25-N34</f>
        <v>1995</v>
      </c>
      <c r="O38" s="55">
        <f>+O10+O12-O16-O25-O34</f>
        <v>49</v>
      </c>
      <c r="P38" s="47">
        <f>SUM(N38:O38)</f>
        <v>2044</v>
      </c>
      <c r="Q38" s="153"/>
      <c r="R38" s="153"/>
      <c r="S38" s="154" t="s">
        <v>78</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5"/>
      <c r="B39" s="38"/>
      <c r="C39" s="38"/>
      <c r="D39" s="207"/>
      <c r="E39" s="207"/>
      <c r="F39" s="207"/>
      <c r="G39" s="207"/>
      <c r="H39" s="207"/>
      <c r="I39" s="207"/>
      <c r="J39" s="207"/>
      <c r="K39" s="207"/>
      <c r="L39" s="207"/>
      <c r="M39" s="50"/>
      <c r="N39" s="207"/>
      <c r="O39" s="207"/>
      <c r="P39" s="207"/>
      <c r="Q39" s="203"/>
      <c r="R39" s="203"/>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6" t="s">
        <v>87</v>
      </c>
      <c r="B40" s="42"/>
      <c r="C40" s="42"/>
      <c r="D40" s="147">
        <f>SUM(D41:D42)</f>
        <v>1424</v>
      </c>
      <c r="E40" s="55">
        <f>SUM(E41:E42)</f>
        <v>30</v>
      </c>
      <c r="F40" s="44">
        <f>SUM(F41:F42)</f>
        <v>1454</v>
      </c>
      <c r="G40" s="147">
        <f>G41+G42</f>
        <v>1242</v>
      </c>
      <c r="H40" s="55">
        <f>SUM(H41:H42)</f>
        <v>29</v>
      </c>
      <c r="I40" s="44">
        <f>SUM(I41:I42)</f>
        <v>1271</v>
      </c>
      <c r="J40" s="147">
        <f>SUM(J41:J42)</f>
        <v>1242</v>
      </c>
      <c r="K40" s="55">
        <f>SUM(K41:K42)</f>
        <v>29</v>
      </c>
      <c r="L40" s="45">
        <f>SUM(L41:L42)</f>
        <v>1271</v>
      </c>
      <c r="M40" s="78">
        <f>ROUND(L40-P40,2)/P40*100</f>
        <v>-37.81800391389433</v>
      </c>
      <c r="N40" s="147">
        <f>SUM(N41:N42)</f>
        <v>1995</v>
      </c>
      <c r="O40" s="55">
        <f>SUM(O41:O42)</f>
        <v>49</v>
      </c>
      <c r="P40" s="47">
        <f>SUM(N40:O40)</f>
        <v>2044</v>
      </c>
      <c r="Q40" s="48"/>
      <c r="R40" s="48"/>
      <c r="S40" s="49" t="s">
        <v>88</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6"/>
      <c r="B41" s="60" t="s">
        <v>17</v>
      </c>
      <c r="C41" s="61"/>
      <c r="D41" s="62">
        <v>1130</v>
      </c>
      <c r="E41" s="93">
        <v>30</v>
      </c>
      <c r="F41" s="94">
        <f>SUM(D41:E41)</f>
        <v>1160</v>
      </c>
      <c r="G41" s="62">
        <v>968</v>
      </c>
      <c r="H41" s="93">
        <v>29</v>
      </c>
      <c r="I41" s="94">
        <f>SUM(G41:H41)</f>
        <v>997</v>
      </c>
      <c r="J41" s="62">
        <v>968</v>
      </c>
      <c r="K41" s="93">
        <v>29</v>
      </c>
      <c r="L41" s="94">
        <f>SUM(J41:K41)</f>
        <v>997</v>
      </c>
      <c r="M41" s="198">
        <f>ROUND(L41-P41,2)/P41*100</f>
        <v>-44.67258601553829</v>
      </c>
      <c r="N41" s="93">
        <v>1754</v>
      </c>
      <c r="O41" s="93">
        <v>48</v>
      </c>
      <c r="P41" s="94">
        <f>SUM(N41:O41)</f>
        <v>1802</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6"/>
      <c r="B42" s="97" t="s">
        <v>19</v>
      </c>
      <c r="C42" s="149"/>
      <c r="D42" s="69">
        <v>294</v>
      </c>
      <c r="E42" s="70">
        <v>0</v>
      </c>
      <c r="F42" s="71">
        <f>SUM(D42:E42)</f>
        <v>294</v>
      </c>
      <c r="G42" s="69">
        <v>274</v>
      </c>
      <c r="H42" s="70">
        <v>0</v>
      </c>
      <c r="I42" s="71">
        <f>SUM(G42:H42)</f>
        <v>274</v>
      </c>
      <c r="J42" s="69">
        <v>274</v>
      </c>
      <c r="K42" s="70">
        <v>0</v>
      </c>
      <c r="L42" s="71">
        <f>SUM(J42:K42)</f>
        <v>274</v>
      </c>
      <c r="M42" s="111">
        <f>ROUND(L42-P42,2)/P42*100</f>
        <v>13.223140495867769</v>
      </c>
      <c r="N42" s="69">
        <v>241</v>
      </c>
      <c r="O42" s="70">
        <v>1</v>
      </c>
      <c r="P42" s="71">
        <f>SUM(N42:O42)</f>
        <v>242</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1"/>
      <c r="B43" s="152"/>
      <c r="C43" s="152"/>
      <c r="D43" s="157"/>
      <c r="E43" s="157"/>
      <c r="F43" s="157"/>
      <c r="G43" s="157"/>
      <c r="H43" s="157"/>
      <c r="I43" s="157"/>
      <c r="J43" s="157"/>
      <c r="K43" s="157"/>
      <c r="L43" s="157"/>
      <c r="M43" s="157"/>
      <c r="N43" s="157"/>
      <c r="O43" s="157"/>
      <c r="P43" s="157"/>
      <c r="Q43" s="153"/>
      <c r="R43" s="153"/>
      <c r="S43" s="158"/>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59" t="s">
        <v>57</v>
      </c>
      <c r="B44" s="160"/>
      <c r="C44" s="160"/>
      <c r="D44" s="161"/>
      <c r="E44" s="162"/>
      <c r="F44" s="163"/>
      <c r="G44" s="161"/>
      <c r="H44" s="162"/>
      <c r="I44" s="163"/>
      <c r="J44" s="161"/>
      <c r="K44" s="162"/>
      <c r="L44" s="163" t="s">
        <v>86</v>
      </c>
      <c r="M44" s="164"/>
      <c r="N44" s="161"/>
      <c r="O44" s="162"/>
      <c r="P44" s="163"/>
      <c r="Q44" s="165"/>
      <c r="R44" s="165"/>
      <c r="S44" s="166" t="s">
        <v>59</v>
      </c>
    </row>
    <row r="45" spans="1:19" s="16" customFormat="1" ht="21" customHeight="1">
      <c r="A45" s="146" t="s">
        <v>58</v>
      </c>
      <c r="B45" s="104"/>
      <c r="C45" s="104"/>
      <c r="D45" s="167"/>
      <c r="E45" s="168"/>
      <c r="F45" s="169"/>
      <c r="G45" s="167"/>
      <c r="H45" s="168"/>
      <c r="I45" s="169"/>
      <c r="J45" s="167"/>
      <c r="K45" s="168"/>
      <c r="L45" s="169"/>
      <c r="M45" s="170"/>
      <c r="N45" s="167"/>
      <c r="O45" s="168"/>
      <c r="P45" s="169"/>
      <c r="Q45" s="84"/>
      <c r="R45" s="84"/>
      <c r="S45" s="49" t="s">
        <v>65</v>
      </c>
    </row>
    <row r="46" spans="1:19" s="16" customFormat="1" ht="21" customHeight="1">
      <c r="A46" s="171"/>
      <c r="B46" s="104" t="s">
        <v>32</v>
      </c>
      <c r="C46" s="104"/>
      <c r="D46" s="172">
        <v>17</v>
      </c>
      <c r="E46" s="168">
        <v>0</v>
      </c>
      <c r="F46" s="173">
        <f>SUM(D46:E46)</f>
        <v>17</v>
      </c>
      <c r="G46" s="172">
        <v>15</v>
      </c>
      <c r="H46" s="168">
        <v>0</v>
      </c>
      <c r="I46" s="173">
        <f>SUM(G46:H46)</f>
        <v>15</v>
      </c>
      <c r="J46" s="172">
        <v>0</v>
      </c>
      <c r="K46" s="168">
        <v>0</v>
      </c>
      <c r="L46" s="173">
        <f>SUM(J46:K46)</f>
        <v>0</v>
      </c>
      <c r="M46" s="174" t="s">
        <v>24</v>
      </c>
      <c r="N46" s="172">
        <v>8</v>
      </c>
      <c r="O46" s="168">
        <v>0</v>
      </c>
      <c r="P46" s="169">
        <f>SUM(N46:O46)</f>
        <v>8</v>
      </c>
      <c r="Q46" s="84"/>
      <c r="R46" s="51" t="s">
        <v>45</v>
      </c>
      <c r="S46" s="52"/>
    </row>
    <row r="47" spans="1:19" s="16" customFormat="1" ht="21" customHeight="1">
      <c r="A47" s="171"/>
      <c r="B47" s="104" t="s">
        <v>116</v>
      </c>
      <c r="C47" s="104"/>
      <c r="D47" s="172">
        <v>11</v>
      </c>
      <c r="E47" s="168">
        <v>0</v>
      </c>
      <c r="F47" s="173">
        <f>SUM(D47:E47)</f>
        <v>11</v>
      </c>
      <c r="G47" s="172">
        <v>0</v>
      </c>
      <c r="H47" s="168">
        <v>0</v>
      </c>
      <c r="I47" s="173">
        <f>SUM(G47:H47)</f>
        <v>0</v>
      </c>
      <c r="J47" s="172">
        <v>125</v>
      </c>
      <c r="K47" s="168">
        <v>0</v>
      </c>
      <c r="L47" s="173">
        <f>SUM(J47:K47)</f>
        <v>125</v>
      </c>
      <c r="M47" s="174" t="s">
        <v>24</v>
      </c>
      <c r="N47" s="172">
        <v>111</v>
      </c>
      <c r="O47" s="168">
        <v>0</v>
      </c>
      <c r="P47" s="169">
        <f>SUM(N47:O47)</f>
        <v>111</v>
      </c>
      <c r="Q47" s="84"/>
      <c r="R47" s="51" t="s">
        <v>113</v>
      </c>
      <c r="S47" s="52"/>
    </row>
    <row r="48" spans="1:19" s="16" customFormat="1" ht="21" customHeight="1">
      <c r="A48" s="171"/>
      <c r="B48" s="104" t="s">
        <v>46</v>
      </c>
      <c r="C48" s="104"/>
      <c r="D48" s="172">
        <v>13</v>
      </c>
      <c r="E48" s="168">
        <v>0</v>
      </c>
      <c r="F48" s="173">
        <f>SUM(D48:E48)</f>
        <v>13</v>
      </c>
      <c r="G48" s="172">
        <v>4</v>
      </c>
      <c r="H48" s="168">
        <v>0</v>
      </c>
      <c r="I48" s="173">
        <f>SUM(G48:H48)</f>
        <v>4</v>
      </c>
      <c r="J48" s="172">
        <v>115</v>
      </c>
      <c r="K48" s="168">
        <v>0</v>
      </c>
      <c r="L48" s="173">
        <f>SUM(J48:K48)</f>
        <v>115</v>
      </c>
      <c r="M48" s="174" t="s">
        <v>24</v>
      </c>
      <c r="N48" s="172">
        <v>115</v>
      </c>
      <c r="O48" s="168">
        <v>0</v>
      </c>
      <c r="P48" s="169">
        <f>SUM(N48:O48)</f>
        <v>115</v>
      </c>
      <c r="Q48" s="84"/>
      <c r="R48" s="51" t="s">
        <v>47</v>
      </c>
      <c r="S48" s="52"/>
    </row>
    <row r="49" spans="1:19" s="16" customFormat="1" ht="21" customHeight="1">
      <c r="A49" s="201" t="s">
        <v>86</v>
      </c>
      <c r="B49" s="104" t="s">
        <v>48</v>
      </c>
      <c r="C49" s="104"/>
      <c r="D49" s="172">
        <v>0</v>
      </c>
      <c r="E49" s="175">
        <v>0</v>
      </c>
      <c r="F49" s="173">
        <f>SUM(D49:E49)</f>
        <v>0</v>
      </c>
      <c r="G49" s="172">
        <v>0</v>
      </c>
      <c r="H49" s="175">
        <v>0</v>
      </c>
      <c r="I49" s="173">
        <f>SUM(G49:H49)</f>
        <v>0</v>
      </c>
      <c r="J49" s="172">
        <v>-1</v>
      </c>
      <c r="K49" s="175">
        <v>0</v>
      </c>
      <c r="L49" s="173">
        <f>SUM(J49:K49)</f>
        <v>-1</v>
      </c>
      <c r="M49" s="132" t="s">
        <v>24</v>
      </c>
      <c r="N49" s="172">
        <v>0</v>
      </c>
      <c r="O49" s="175">
        <v>0</v>
      </c>
      <c r="P49" s="169">
        <f>SUM(N49:O49)</f>
        <v>0</v>
      </c>
      <c r="Q49" s="84"/>
      <c r="R49" s="51" t="s">
        <v>49</v>
      </c>
      <c r="S49" s="52"/>
    </row>
    <row r="50" spans="1:19" s="16" customFormat="1" ht="21" customHeight="1" thickBot="1">
      <c r="A50" s="176"/>
      <c r="B50" s="177" t="s">
        <v>54</v>
      </c>
      <c r="C50" s="177"/>
      <c r="D50" s="178">
        <f>D46+D47-D48-D49</f>
        <v>15</v>
      </c>
      <c r="E50" s="179">
        <f>E46+E47-E48-E49</f>
        <v>0</v>
      </c>
      <c r="F50" s="179">
        <f>SUM(D50:E50)</f>
        <v>15</v>
      </c>
      <c r="G50" s="178">
        <f>G46+G47-G48-G49</f>
        <v>11</v>
      </c>
      <c r="H50" s="179">
        <f>H46+H47-H48-H49</f>
        <v>0</v>
      </c>
      <c r="I50" s="179">
        <f>SUM(G50:H50)</f>
        <v>11</v>
      </c>
      <c r="J50" s="178">
        <f>J46+J47-J48-J49</f>
        <v>11</v>
      </c>
      <c r="K50" s="179">
        <f>K46+K47-K48-K49</f>
        <v>0</v>
      </c>
      <c r="L50" s="179">
        <f>SUM(J50:K50)</f>
        <v>11</v>
      </c>
      <c r="M50" s="180" t="s">
        <v>24</v>
      </c>
      <c r="N50" s="178">
        <f>N46+N47-N48-N49</f>
        <v>4</v>
      </c>
      <c r="O50" s="179">
        <f>O46+O47-O48-O49</f>
        <v>0</v>
      </c>
      <c r="P50" s="179">
        <f>SUM(N50:O50)</f>
        <v>4</v>
      </c>
      <c r="Q50" s="181"/>
      <c r="R50" s="182" t="s">
        <v>55</v>
      </c>
      <c r="S50" s="158"/>
    </row>
    <row r="51" spans="1:18" s="186" customFormat="1" ht="18" customHeight="1">
      <c r="A51" s="183"/>
      <c r="B51" s="184"/>
      <c r="C51" s="184"/>
      <c r="D51" s="184"/>
      <c r="E51" s="184"/>
      <c r="F51" s="184"/>
      <c r="G51" s="184"/>
      <c r="H51" s="184"/>
      <c r="I51" s="184"/>
      <c r="J51" s="184"/>
      <c r="K51" s="184"/>
      <c r="L51" s="184"/>
      <c r="M51" s="184"/>
      <c r="N51" s="184"/>
      <c r="O51" s="184"/>
      <c r="P51" s="184"/>
      <c r="Q51" s="185"/>
      <c r="R51" s="185"/>
    </row>
    <row r="52" spans="1:18" s="186" customFormat="1" ht="18" customHeight="1">
      <c r="A52" s="183" t="s">
        <v>21</v>
      </c>
      <c r="B52" s="184" t="s">
        <v>91</v>
      </c>
      <c r="C52" s="184"/>
      <c r="D52" s="184"/>
      <c r="E52" s="184"/>
      <c r="F52" s="184"/>
      <c r="G52" s="184"/>
      <c r="H52" s="184"/>
      <c r="I52" s="184"/>
      <c r="J52" s="184"/>
      <c r="K52" s="184"/>
      <c r="L52" s="184"/>
      <c r="M52" s="184"/>
      <c r="N52" s="184"/>
      <c r="O52" s="184"/>
      <c r="P52" s="184"/>
      <c r="Q52" s="185"/>
      <c r="R52" s="185"/>
    </row>
    <row r="53" spans="1:18" s="186" customFormat="1" ht="18" customHeight="1">
      <c r="A53" s="183"/>
      <c r="B53" s="184" t="s">
        <v>92</v>
      </c>
      <c r="C53" s="184"/>
      <c r="D53" s="184"/>
      <c r="E53" s="184"/>
      <c r="F53" s="184"/>
      <c r="G53" s="184"/>
      <c r="H53" s="184"/>
      <c r="I53" s="184"/>
      <c r="J53" s="184"/>
      <c r="K53" s="184"/>
      <c r="L53" s="184"/>
      <c r="M53" s="184"/>
      <c r="N53" s="184"/>
      <c r="O53" s="184"/>
      <c r="P53" s="184"/>
      <c r="Q53" s="185"/>
      <c r="R53" s="185"/>
    </row>
    <row r="54" spans="1:18" s="186" customFormat="1" ht="18" customHeight="1">
      <c r="A54" s="187" t="s">
        <v>22</v>
      </c>
      <c r="B54" s="186" t="s">
        <v>83</v>
      </c>
      <c r="D54" s="184"/>
      <c r="E54" s="184"/>
      <c r="F54" s="184"/>
      <c r="G54" s="184"/>
      <c r="H54" s="184"/>
      <c r="I54" s="184"/>
      <c r="J54" s="184"/>
      <c r="K54" s="184"/>
      <c r="L54" s="184"/>
      <c r="M54" s="184"/>
      <c r="N54" s="184"/>
      <c r="O54" s="184"/>
      <c r="P54" s="184"/>
      <c r="Q54" s="184"/>
      <c r="R54" s="184"/>
    </row>
    <row r="55" spans="2:18" s="186" customFormat="1" ht="18" customHeight="1">
      <c r="B55" s="186" t="s">
        <v>85</v>
      </c>
      <c r="D55" s="184"/>
      <c r="E55" s="184"/>
      <c r="F55" s="184"/>
      <c r="G55" s="184"/>
      <c r="H55" s="184"/>
      <c r="I55" s="184"/>
      <c r="J55" s="184"/>
      <c r="K55" s="184"/>
      <c r="L55" s="184"/>
      <c r="M55" s="184"/>
      <c r="N55" s="184"/>
      <c r="O55" s="184"/>
      <c r="P55" s="184"/>
      <c r="Q55" s="188"/>
      <c r="R55" s="188"/>
    </row>
    <row r="56" spans="1:16" s="186" customFormat="1" ht="18" customHeight="1">
      <c r="A56" s="183" t="s">
        <v>23</v>
      </c>
      <c r="B56" s="184" t="s">
        <v>25</v>
      </c>
      <c r="C56" s="184"/>
      <c r="D56" s="184"/>
      <c r="E56" s="184"/>
      <c r="F56" s="184"/>
      <c r="G56" s="184"/>
      <c r="H56" s="184"/>
      <c r="I56" s="183"/>
      <c r="J56" s="184"/>
      <c r="K56" s="189"/>
      <c r="L56" s="184"/>
      <c r="M56" s="184"/>
      <c r="N56" s="184"/>
      <c r="O56" s="184"/>
      <c r="P56" s="184"/>
    </row>
    <row r="57" spans="1:169" s="186" customFormat="1" ht="18" customHeight="1">
      <c r="A57" s="183" t="s">
        <v>24</v>
      </c>
      <c r="B57" s="190" t="s">
        <v>56</v>
      </c>
      <c r="C57" s="184"/>
      <c r="D57" s="184"/>
      <c r="E57" s="184"/>
      <c r="F57" s="184"/>
      <c r="G57" s="184"/>
      <c r="H57" s="189"/>
      <c r="I57" s="184"/>
      <c r="J57" s="184"/>
      <c r="K57" s="189"/>
      <c r="L57" s="184"/>
      <c r="M57" s="189"/>
      <c r="N57" s="184"/>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row>
    <row r="58" spans="1:169" s="186" customFormat="1" ht="18" customHeight="1">
      <c r="A58" s="192" t="s">
        <v>27</v>
      </c>
      <c r="B58" s="186" t="s">
        <v>52</v>
      </c>
      <c r="C58" s="184"/>
      <c r="D58" s="184"/>
      <c r="E58" s="184"/>
      <c r="F58" s="184"/>
      <c r="G58" s="184"/>
      <c r="H58" s="189"/>
      <c r="I58" s="183"/>
      <c r="J58" s="184"/>
      <c r="K58" s="189"/>
      <c r="L58" s="184"/>
      <c r="M58" s="189"/>
      <c r="N58" s="184"/>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row>
    <row r="59" spans="1:169" s="186" customFormat="1" ht="18" customHeight="1">
      <c r="A59" s="192"/>
      <c r="B59" s="186" t="s">
        <v>35</v>
      </c>
      <c r="C59" s="184"/>
      <c r="D59" s="184"/>
      <c r="E59" s="184"/>
      <c r="F59" s="184"/>
      <c r="G59" s="183" t="s">
        <v>90</v>
      </c>
      <c r="H59" s="184"/>
      <c r="I59" s="189"/>
      <c r="J59" s="189" t="s">
        <v>98</v>
      </c>
      <c r="K59" s="184" t="s">
        <v>95</v>
      </c>
      <c r="L59" s="184"/>
      <c r="M59" s="184"/>
      <c r="N59" s="184"/>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row>
    <row r="60" spans="1:18" s="186" customFormat="1" ht="18" customHeight="1">
      <c r="A60" s="192"/>
      <c r="C60" s="184"/>
      <c r="D60" s="184"/>
      <c r="E60" s="184"/>
      <c r="F60" s="184"/>
      <c r="G60" s="183" t="s">
        <v>93</v>
      </c>
      <c r="H60" s="184"/>
      <c r="J60" s="189" t="s">
        <v>99</v>
      </c>
      <c r="K60" s="184" t="s">
        <v>43</v>
      </c>
      <c r="L60" s="184"/>
      <c r="M60" s="184"/>
      <c r="N60" s="184"/>
      <c r="O60" s="184"/>
      <c r="P60" s="184"/>
      <c r="Q60" s="185"/>
      <c r="R60" s="185"/>
    </row>
    <row r="61" spans="1:18" s="186" customFormat="1" ht="18" customHeight="1">
      <c r="A61" s="192"/>
      <c r="B61" s="190"/>
      <c r="C61" s="184"/>
      <c r="D61" s="184"/>
      <c r="E61" s="184"/>
      <c r="F61" s="184"/>
      <c r="G61" s="184" t="s">
        <v>124</v>
      </c>
      <c r="H61" s="184"/>
      <c r="J61" s="189" t="s">
        <v>126</v>
      </c>
      <c r="K61" s="184" t="s">
        <v>43</v>
      </c>
      <c r="L61" s="184"/>
      <c r="M61" s="184"/>
      <c r="N61" s="184"/>
      <c r="O61" s="184"/>
      <c r="P61" s="184"/>
      <c r="Q61" s="185"/>
      <c r="R61" s="185"/>
    </row>
    <row r="62" spans="1:18" s="186" customFormat="1" ht="18" customHeight="1">
      <c r="A62" s="192"/>
      <c r="B62" s="190"/>
      <c r="C62" s="184"/>
      <c r="D62" s="184"/>
      <c r="E62" s="184"/>
      <c r="F62" s="184"/>
      <c r="G62" s="184"/>
      <c r="H62" s="184"/>
      <c r="I62" s="183"/>
      <c r="J62" s="184"/>
      <c r="L62" s="189"/>
      <c r="M62" s="184"/>
      <c r="N62" s="184"/>
      <c r="O62" s="184"/>
      <c r="P62" s="184"/>
      <c r="Q62" s="185"/>
      <c r="R62" s="185"/>
    </row>
    <row r="63" spans="1:18" s="186" customFormat="1" ht="18" customHeight="1">
      <c r="A63" s="183" t="s">
        <v>26</v>
      </c>
      <c r="B63" s="184" t="s">
        <v>66</v>
      </c>
      <c r="C63" s="184"/>
      <c r="D63" s="184"/>
      <c r="E63" s="184"/>
      <c r="F63" s="184"/>
      <c r="G63" s="184"/>
      <c r="H63" s="184"/>
      <c r="I63" s="183"/>
      <c r="J63" s="184"/>
      <c r="K63" s="184"/>
      <c r="L63" s="184"/>
      <c r="M63" s="184"/>
      <c r="N63" s="184"/>
      <c r="O63" s="184"/>
      <c r="P63" s="184"/>
      <c r="Q63" s="185"/>
      <c r="R63" s="185"/>
    </row>
    <row r="64" spans="1:18" s="186" customFormat="1" ht="18" customHeight="1">
      <c r="A64" s="192" t="s">
        <v>6</v>
      </c>
      <c r="B64" s="184" t="s">
        <v>84</v>
      </c>
      <c r="C64" s="184"/>
      <c r="D64" s="184"/>
      <c r="E64" s="184"/>
      <c r="F64" s="184"/>
      <c r="G64" s="184"/>
      <c r="H64" s="184"/>
      <c r="I64" s="184"/>
      <c r="J64" s="184"/>
      <c r="K64" s="184"/>
      <c r="L64" s="184"/>
      <c r="M64" s="184"/>
      <c r="N64" s="184"/>
      <c r="O64" s="184"/>
      <c r="P64" s="184"/>
      <c r="Q64" s="185"/>
      <c r="R64" s="185"/>
    </row>
    <row r="65" spans="1:18" s="186" customFormat="1" ht="18" customHeight="1">
      <c r="A65" s="192" t="s">
        <v>28</v>
      </c>
      <c r="B65" s="184" t="s">
        <v>67</v>
      </c>
      <c r="C65" s="184"/>
      <c r="D65" s="184"/>
      <c r="E65" s="184"/>
      <c r="F65" s="184"/>
      <c r="G65" s="184"/>
      <c r="H65" s="184"/>
      <c r="I65" s="184"/>
      <c r="J65" s="184"/>
      <c r="K65" s="184"/>
      <c r="L65" s="184"/>
      <c r="M65" s="184"/>
      <c r="N65" s="184"/>
      <c r="O65" s="184"/>
      <c r="P65" s="184"/>
      <c r="Q65" s="185"/>
      <c r="R65" s="185"/>
    </row>
    <row r="66" spans="1:18" s="186" customFormat="1" ht="18" customHeight="1">
      <c r="A66" s="192" t="s">
        <v>73</v>
      </c>
      <c r="B66" s="184" t="s">
        <v>79</v>
      </c>
      <c r="C66" s="184"/>
      <c r="D66" s="184"/>
      <c r="E66" s="184"/>
      <c r="F66" s="184"/>
      <c r="G66" s="184"/>
      <c r="H66" s="184"/>
      <c r="L66" s="189"/>
      <c r="O66" s="184"/>
      <c r="P66" s="184"/>
      <c r="Q66" s="185"/>
      <c r="R66" s="185"/>
    </row>
    <row r="67" spans="1:169" s="186" customFormat="1" ht="18">
      <c r="A67" s="183" t="s">
        <v>101</v>
      </c>
      <c r="B67" s="186" t="s">
        <v>102</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191"/>
      <c r="FH67" s="191"/>
      <c r="FI67" s="191"/>
      <c r="FJ67" s="191"/>
      <c r="FK67" s="191"/>
      <c r="FL67" s="191"/>
      <c r="FM67" s="191"/>
    </row>
    <row r="68" spans="1:21" ht="18">
      <c r="A68" s="191"/>
      <c r="B68" s="184" t="s">
        <v>103</v>
      </c>
      <c r="C68" s="191"/>
      <c r="D68" s="191"/>
      <c r="E68" s="191"/>
      <c r="F68" s="191"/>
      <c r="G68" s="191"/>
      <c r="H68" s="191"/>
      <c r="I68" s="191"/>
      <c r="J68" s="191"/>
      <c r="K68" s="191"/>
      <c r="L68" s="191"/>
      <c r="M68" s="191"/>
      <c r="N68" s="191"/>
      <c r="O68" s="191"/>
      <c r="P68" s="191"/>
      <c r="Q68" s="191"/>
      <c r="R68" s="191"/>
      <c r="S68" s="191"/>
      <c r="T68" s="191"/>
      <c r="U68" s="191"/>
    </row>
    <row r="69" spans="1:169" s="186" customFormat="1" ht="18">
      <c r="A69" s="199" t="s">
        <v>104</v>
      </c>
      <c r="B69" s="200" t="s">
        <v>105</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row>
    <row r="70" spans="1:18" ht="12.75">
      <c r="A70" s="193"/>
      <c r="B70" s="193"/>
      <c r="C70" s="193"/>
      <c r="D70" s="193"/>
      <c r="E70" s="193"/>
      <c r="F70" s="193"/>
      <c r="G70" s="193"/>
      <c r="H70" s="193"/>
      <c r="I70" s="193"/>
      <c r="J70" s="193"/>
      <c r="K70" s="193"/>
      <c r="L70" s="193"/>
      <c r="M70" s="193"/>
      <c r="N70" s="193"/>
      <c r="O70" s="193"/>
      <c r="P70" s="193"/>
      <c r="Q70" s="193"/>
      <c r="R70" s="193"/>
    </row>
    <row r="71" spans="1:18" ht="12.75">
      <c r="A71" s="193"/>
      <c r="B71" s="193"/>
      <c r="C71" s="193"/>
      <c r="D71" s="193"/>
      <c r="E71" s="193"/>
      <c r="F71" s="193"/>
      <c r="G71" s="193"/>
      <c r="H71" s="193"/>
      <c r="I71" s="193"/>
      <c r="J71" s="193"/>
      <c r="K71" s="193"/>
      <c r="L71" s="193"/>
      <c r="M71" s="193"/>
      <c r="N71" s="193"/>
      <c r="O71" s="193"/>
      <c r="P71" s="193"/>
      <c r="Q71" s="193"/>
      <c r="R71" s="193"/>
    </row>
    <row r="72" spans="1:18" ht="12.75">
      <c r="A72" s="193"/>
      <c r="B72" s="193"/>
      <c r="C72" s="193"/>
      <c r="D72" s="193"/>
      <c r="E72" s="193"/>
      <c r="F72" s="193"/>
      <c r="G72" s="193"/>
      <c r="H72" s="193"/>
      <c r="I72" s="193"/>
      <c r="J72" s="193"/>
      <c r="K72" s="193"/>
      <c r="L72" s="193"/>
      <c r="M72" s="193"/>
      <c r="N72" s="193"/>
      <c r="O72" s="193"/>
      <c r="P72" s="193"/>
      <c r="Q72" s="193"/>
      <c r="R72" s="193"/>
    </row>
    <row r="73" spans="1:18" ht="12.75">
      <c r="A73" s="193"/>
      <c r="B73" s="193"/>
      <c r="C73" s="193"/>
      <c r="D73" s="193"/>
      <c r="E73" s="193"/>
      <c r="F73" s="193"/>
      <c r="G73" s="193"/>
      <c r="H73" s="193"/>
      <c r="I73" s="193"/>
      <c r="J73" s="193"/>
      <c r="K73" s="193"/>
      <c r="L73" s="193"/>
      <c r="M73" s="193"/>
      <c r="N73" s="193"/>
      <c r="O73" s="193"/>
      <c r="P73" s="193"/>
      <c r="Q73" s="193"/>
      <c r="R73" s="193"/>
    </row>
    <row r="74" spans="1:18" ht="12.75">
      <c r="A74" s="193"/>
      <c r="B74" s="193"/>
      <c r="C74" s="193"/>
      <c r="D74" s="193"/>
      <c r="E74" s="193"/>
      <c r="F74" s="193"/>
      <c r="G74" s="193"/>
      <c r="H74" s="193"/>
      <c r="I74" s="193"/>
      <c r="J74" s="193"/>
      <c r="K74" s="193"/>
      <c r="L74" s="193"/>
      <c r="M74" s="193"/>
      <c r="N74" s="193"/>
      <c r="O74" s="193"/>
      <c r="P74" s="193"/>
      <c r="Q74" s="193"/>
      <c r="R74" s="193"/>
    </row>
    <row r="75" spans="170:254" s="193" customFormat="1" ht="12.75">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c r="GS75" s="194"/>
      <c r="GT75" s="194"/>
      <c r="GU75" s="194"/>
      <c r="GV75" s="194"/>
      <c r="GW75" s="194"/>
      <c r="GX75" s="194"/>
      <c r="GY75" s="194"/>
      <c r="GZ75" s="194"/>
      <c r="HA75" s="194"/>
      <c r="HB75" s="194"/>
      <c r="HC75" s="194"/>
      <c r="HD75" s="194"/>
      <c r="HE75" s="194"/>
      <c r="HF75" s="194"/>
      <c r="HG75" s="194"/>
      <c r="HH75" s="194"/>
      <c r="HI75" s="194"/>
      <c r="HJ75" s="194"/>
      <c r="HK75" s="194"/>
      <c r="HL75" s="194"/>
      <c r="HM75" s="194"/>
      <c r="HN75" s="194"/>
      <c r="HO75" s="194"/>
      <c r="HP75" s="194"/>
      <c r="HQ75" s="194"/>
      <c r="HR75" s="194"/>
      <c r="HS75" s="194"/>
      <c r="HT75" s="194"/>
      <c r="HU75" s="194"/>
      <c r="HV75" s="194"/>
      <c r="HW75" s="194"/>
      <c r="HX75" s="194"/>
      <c r="HY75" s="194"/>
      <c r="HZ75" s="194"/>
      <c r="IA75" s="194"/>
      <c r="IB75" s="194"/>
      <c r="IC75" s="194"/>
      <c r="ID75" s="194"/>
      <c r="IE75" s="194"/>
      <c r="IF75" s="194"/>
      <c r="IG75" s="194"/>
      <c r="IH75" s="194"/>
      <c r="II75" s="194"/>
      <c r="IJ75" s="194"/>
      <c r="IK75" s="194"/>
      <c r="IL75" s="194"/>
      <c r="IM75" s="194"/>
      <c r="IN75" s="194"/>
      <c r="IO75" s="194"/>
      <c r="IP75" s="194"/>
      <c r="IQ75" s="194"/>
      <c r="IR75" s="194"/>
      <c r="IS75" s="194"/>
      <c r="IT75" s="194"/>
    </row>
    <row r="76" spans="170:254" s="193" customFormat="1" ht="12.75">
      <c r="FN76" s="194"/>
      <c r="FO76" s="194"/>
      <c r="FP76" s="194"/>
      <c r="FQ76" s="194"/>
      <c r="FR76" s="194"/>
      <c r="FS76" s="194"/>
      <c r="FT76" s="194"/>
      <c r="FU76" s="194"/>
      <c r="FV76" s="194"/>
      <c r="FW76" s="194"/>
      <c r="FX76" s="194"/>
      <c r="FY76" s="194"/>
      <c r="FZ76" s="194"/>
      <c r="GA76" s="194"/>
      <c r="GB76" s="194"/>
      <c r="GC76" s="194"/>
      <c r="GD76" s="194"/>
      <c r="GE76" s="194"/>
      <c r="GF76" s="194"/>
      <c r="GG76" s="194"/>
      <c r="GH76" s="194"/>
      <c r="GI76" s="194"/>
      <c r="GJ76" s="194"/>
      <c r="GK76" s="194"/>
      <c r="GL76" s="194"/>
      <c r="GM76" s="194"/>
      <c r="GN76" s="194"/>
      <c r="GO76" s="194"/>
      <c r="GP76" s="194"/>
      <c r="GQ76" s="194"/>
      <c r="GR76" s="194"/>
      <c r="GS76" s="194"/>
      <c r="GT76" s="194"/>
      <c r="GU76" s="194"/>
      <c r="GV76" s="194"/>
      <c r="GW76" s="194"/>
      <c r="GX76" s="194"/>
      <c r="GY76" s="194"/>
      <c r="GZ76" s="194"/>
      <c r="HA76" s="194"/>
      <c r="HB76" s="194"/>
      <c r="HC76" s="194"/>
      <c r="HD76" s="194"/>
      <c r="HE76" s="194"/>
      <c r="HF76" s="194"/>
      <c r="HG76" s="194"/>
      <c r="HH76" s="194"/>
      <c r="HI76" s="194"/>
      <c r="HJ76" s="194"/>
      <c r="HK76" s="194"/>
      <c r="HL76" s="194"/>
      <c r="HM76" s="194"/>
      <c r="HN76" s="194"/>
      <c r="HO76" s="194"/>
      <c r="HP76" s="194"/>
      <c r="HQ76" s="194"/>
      <c r="HR76" s="194"/>
      <c r="HS76" s="194"/>
      <c r="HT76" s="194"/>
      <c r="HU76" s="194"/>
      <c r="HV76" s="194"/>
      <c r="HW76" s="194"/>
      <c r="HX76" s="194"/>
      <c r="HY76" s="194"/>
      <c r="HZ76" s="194"/>
      <c r="IA76" s="194"/>
      <c r="IB76" s="194"/>
      <c r="IC76" s="194"/>
      <c r="ID76" s="194"/>
      <c r="IE76" s="194"/>
      <c r="IF76" s="194"/>
      <c r="IG76" s="194"/>
      <c r="IH76" s="194"/>
      <c r="II76" s="194"/>
      <c r="IJ76" s="194"/>
      <c r="IK76" s="194"/>
      <c r="IL76" s="194"/>
      <c r="IM76" s="194"/>
      <c r="IN76" s="194"/>
      <c r="IO76" s="194"/>
      <c r="IP76" s="194"/>
      <c r="IQ76" s="194"/>
      <c r="IR76" s="194"/>
      <c r="IS76" s="194"/>
      <c r="IT76" s="194"/>
    </row>
    <row r="77" spans="170:254" s="193" customFormat="1" ht="12.75">
      <c r="FN77" s="194"/>
      <c r="FO77" s="194"/>
      <c r="FP77" s="194"/>
      <c r="FQ77" s="194"/>
      <c r="FR77" s="194"/>
      <c r="FS77" s="194"/>
      <c r="FT77" s="194"/>
      <c r="FU77" s="194"/>
      <c r="FV77" s="194"/>
      <c r="FW77" s="194"/>
      <c r="FX77" s="194"/>
      <c r="FY77" s="194"/>
      <c r="FZ77" s="194"/>
      <c r="GA77" s="194"/>
      <c r="GB77" s="194"/>
      <c r="GC77" s="194"/>
      <c r="GD77" s="194"/>
      <c r="GE77" s="194"/>
      <c r="GF77" s="194"/>
      <c r="GG77" s="194"/>
      <c r="GH77" s="194"/>
      <c r="GI77" s="194"/>
      <c r="GJ77" s="194"/>
      <c r="GK77" s="194"/>
      <c r="GL77" s="194"/>
      <c r="GM77" s="194"/>
      <c r="GN77" s="194"/>
      <c r="GO77" s="194"/>
      <c r="GP77" s="194"/>
      <c r="GQ77" s="194"/>
      <c r="GR77" s="194"/>
      <c r="GS77" s="194"/>
      <c r="GT77" s="194"/>
      <c r="GU77" s="194"/>
      <c r="GV77" s="194"/>
      <c r="GW77" s="194"/>
      <c r="GX77" s="194"/>
      <c r="GY77" s="194"/>
      <c r="GZ77" s="194"/>
      <c r="HA77" s="194"/>
      <c r="HB77" s="194"/>
      <c r="HC77" s="194"/>
      <c r="HD77" s="194"/>
      <c r="HE77" s="194"/>
      <c r="HF77" s="194"/>
      <c r="HG77" s="194"/>
      <c r="HH77" s="194"/>
      <c r="HI77" s="194"/>
      <c r="HJ77" s="194"/>
      <c r="HK77" s="194"/>
      <c r="HL77" s="194"/>
      <c r="HM77" s="194"/>
      <c r="HN77" s="194"/>
      <c r="HO77" s="194"/>
      <c r="HP77" s="194"/>
      <c r="HQ77" s="194"/>
      <c r="HR77" s="194"/>
      <c r="HS77" s="194"/>
      <c r="HT77" s="194"/>
      <c r="HU77" s="194"/>
      <c r="HV77" s="194"/>
      <c r="HW77" s="194"/>
      <c r="HX77" s="194"/>
      <c r="HY77" s="194"/>
      <c r="HZ77" s="194"/>
      <c r="IA77" s="194"/>
      <c r="IB77" s="194"/>
      <c r="IC77" s="194"/>
      <c r="ID77" s="194"/>
      <c r="IE77" s="194"/>
      <c r="IF77" s="194"/>
      <c r="IG77" s="194"/>
      <c r="IH77" s="194"/>
      <c r="II77" s="194"/>
      <c r="IJ77" s="194"/>
      <c r="IK77" s="194"/>
      <c r="IL77" s="194"/>
      <c r="IM77" s="194"/>
      <c r="IN77" s="194"/>
      <c r="IO77" s="194"/>
      <c r="IP77" s="194"/>
      <c r="IQ77" s="194"/>
      <c r="IR77" s="194"/>
      <c r="IS77" s="194"/>
      <c r="IT77" s="194"/>
    </row>
    <row r="78" spans="170:254" s="193" customFormat="1" ht="12.75">
      <c r="FN78" s="194"/>
      <c r="FO78" s="194"/>
      <c r="FP78" s="194"/>
      <c r="FQ78" s="194"/>
      <c r="FR78" s="194"/>
      <c r="FS78" s="194"/>
      <c r="FT78" s="194"/>
      <c r="FU78" s="194"/>
      <c r="FV78" s="194"/>
      <c r="FW78" s="194"/>
      <c r="FX78" s="194"/>
      <c r="FY78" s="194"/>
      <c r="FZ78" s="194"/>
      <c r="GA78" s="194"/>
      <c r="GB78" s="194"/>
      <c r="GC78" s="194"/>
      <c r="GD78" s="194"/>
      <c r="GE78" s="194"/>
      <c r="GF78" s="194"/>
      <c r="GG78" s="194"/>
      <c r="GH78" s="194"/>
      <c r="GI78" s="194"/>
      <c r="GJ78" s="194"/>
      <c r="GK78" s="194"/>
      <c r="GL78" s="194"/>
      <c r="GM78" s="194"/>
      <c r="GN78" s="194"/>
      <c r="GO78" s="194"/>
      <c r="GP78" s="194"/>
      <c r="GQ78" s="194"/>
      <c r="GR78" s="194"/>
      <c r="GS78" s="194"/>
      <c r="GT78" s="194"/>
      <c r="GU78" s="194"/>
      <c r="GV78" s="194"/>
      <c r="GW78" s="194"/>
      <c r="GX78" s="194"/>
      <c r="GY78" s="194"/>
      <c r="GZ78" s="194"/>
      <c r="HA78" s="194"/>
      <c r="HB78" s="194"/>
      <c r="HC78" s="194"/>
      <c r="HD78" s="194"/>
      <c r="HE78" s="194"/>
      <c r="HF78" s="194"/>
      <c r="HG78" s="194"/>
      <c r="HH78" s="194"/>
      <c r="HI78" s="194"/>
      <c r="HJ78" s="194"/>
      <c r="HK78" s="194"/>
      <c r="HL78" s="194"/>
      <c r="HM78" s="194"/>
      <c r="HN78" s="194"/>
      <c r="HO78" s="194"/>
      <c r="HP78" s="194"/>
      <c r="HQ78" s="194"/>
      <c r="HR78" s="194"/>
      <c r="HS78" s="194"/>
      <c r="HT78" s="194"/>
      <c r="HU78" s="194"/>
      <c r="HV78" s="194"/>
      <c r="HW78" s="194"/>
      <c r="HX78" s="194"/>
      <c r="HY78" s="194"/>
      <c r="HZ78" s="194"/>
      <c r="IA78" s="194"/>
      <c r="IB78" s="194"/>
      <c r="IC78" s="194"/>
      <c r="ID78" s="194"/>
      <c r="IE78" s="194"/>
      <c r="IF78" s="194"/>
      <c r="IG78" s="194"/>
      <c r="IH78" s="194"/>
      <c r="II78" s="194"/>
      <c r="IJ78" s="194"/>
      <c r="IK78" s="194"/>
      <c r="IL78" s="194"/>
      <c r="IM78" s="194"/>
      <c r="IN78" s="194"/>
      <c r="IO78" s="194"/>
      <c r="IP78" s="194"/>
      <c r="IQ78" s="194"/>
      <c r="IR78" s="194"/>
      <c r="IS78" s="194"/>
      <c r="IT78" s="194"/>
    </row>
    <row r="79" spans="170:254" s="193" customFormat="1" ht="12.75">
      <c r="FN79" s="194"/>
      <c r="FO79" s="194"/>
      <c r="FP79" s="194"/>
      <c r="FQ79" s="194"/>
      <c r="FR79" s="194"/>
      <c r="FS79" s="194"/>
      <c r="FT79" s="194"/>
      <c r="FU79" s="194"/>
      <c r="FV79" s="194"/>
      <c r="FW79" s="194"/>
      <c r="FX79" s="194"/>
      <c r="FY79" s="194"/>
      <c r="FZ79" s="194"/>
      <c r="GA79" s="194"/>
      <c r="GB79" s="194"/>
      <c r="GC79" s="194"/>
      <c r="GD79" s="194"/>
      <c r="GE79" s="194"/>
      <c r="GF79" s="194"/>
      <c r="GG79" s="194"/>
      <c r="GH79" s="194"/>
      <c r="GI79" s="194"/>
      <c r="GJ79" s="194"/>
      <c r="GK79" s="194"/>
      <c r="GL79" s="194"/>
      <c r="GM79" s="194"/>
      <c r="GN79" s="194"/>
      <c r="GO79" s="194"/>
      <c r="GP79" s="194"/>
      <c r="GQ79" s="194"/>
      <c r="GR79" s="194"/>
      <c r="GS79" s="194"/>
      <c r="GT79" s="194"/>
      <c r="GU79" s="194"/>
      <c r="GV79" s="194"/>
      <c r="GW79" s="194"/>
      <c r="GX79" s="194"/>
      <c r="GY79" s="194"/>
      <c r="GZ79" s="194"/>
      <c r="HA79" s="194"/>
      <c r="HB79" s="194"/>
      <c r="HC79" s="194"/>
      <c r="HD79" s="194"/>
      <c r="HE79" s="194"/>
      <c r="HF79" s="194"/>
      <c r="HG79" s="194"/>
      <c r="HH79" s="194"/>
      <c r="HI79" s="194"/>
      <c r="HJ79" s="194"/>
      <c r="HK79" s="194"/>
      <c r="HL79" s="194"/>
      <c r="HM79" s="194"/>
      <c r="HN79" s="194"/>
      <c r="HO79" s="194"/>
      <c r="HP79" s="194"/>
      <c r="HQ79" s="194"/>
      <c r="HR79" s="194"/>
      <c r="HS79" s="194"/>
      <c r="HT79" s="194"/>
      <c r="HU79" s="194"/>
      <c r="HV79" s="194"/>
      <c r="HW79" s="194"/>
      <c r="HX79" s="194"/>
      <c r="HY79" s="194"/>
      <c r="HZ79" s="194"/>
      <c r="IA79" s="194"/>
      <c r="IB79" s="194"/>
      <c r="IC79" s="194"/>
      <c r="ID79" s="194"/>
      <c r="IE79" s="194"/>
      <c r="IF79" s="194"/>
      <c r="IG79" s="194"/>
      <c r="IH79" s="194"/>
      <c r="II79" s="194"/>
      <c r="IJ79" s="194"/>
      <c r="IK79" s="194"/>
      <c r="IL79" s="194"/>
      <c r="IM79" s="194"/>
      <c r="IN79" s="194"/>
      <c r="IO79" s="194"/>
      <c r="IP79" s="194"/>
      <c r="IQ79" s="194"/>
      <c r="IR79" s="194"/>
      <c r="IS79" s="194"/>
      <c r="IT79" s="194"/>
    </row>
    <row r="80" spans="170:254" s="193" customFormat="1" ht="12.75">
      <c r="FN80" s="194"/>
      <c r="FO80" s="194"/>
      <c r="FP80" s="194"/>
      <c r="FQ80" s="194"/>
      <c r="FR80" s="194"/>
      <c r="FS80" s="194"/>
      <c r="FT80" s="194"/>
      <c r="FU80" s="194"/>
      <c r="FV80" s="194"/>
      <c r="FW80" s="194"/>
      <c r="FX80" s="194"/>
      <c r="FY80" s="194"/>
      <c r="FZ80" s="194"/>
      <c r="GA80" s="194"/>
      <c r="GB80" s="194"/>
      <c r="GC80" s="194"/>
      <c r="GD80" s="194"/>
      <c r="GE80" s="194"/>
      <c r="GF80" s="194"/>
      <c r="GG80" s="194"/>
      <c r="GH80" s="194"/>
      <c r="GI80" s="194"/>
      <c r="GJ80" s="194"/>
      <c r="GK80" s="194"/>
      <c r="GL80" s="194"/>
      <c r="GM80" s="194"/>
      <c r="GN80" s="194"/>
      <c r="GO80" s="194"/>
      <c r="GP80" s="194"/>
      <c r="GQ80" s="194"/>
      <c r="GR80" s="194"/>
      <c r="GS80" s="194"/>
      <c r="GT80" s="194"/>
      <c r="GU80" s="194"/>
      <c r="GV80" s="194"/>
      <c r="GW80" s="194"/>
      <c r="GX80" s="194"/>
      <c r="GY80" s="194"/>
      <c r="GZ80" s="194"/>
      <c r="HA80" s="194"/>
      <c r="HB80" s="194"/>
      <c r="HC80" s="194"/>
      <c r="HD80" s="194"/>
      <c r="HE80" s="194"/>
      <c r="HF80" s="194"/>
      <c r="HG80" s="194"/>
      <c r="HH80" s="194"/>
      <c r="HI80" s="194"/>
      <c r="HJ80" s="194"/>
      <c r="HK80" s="194"/>
      <c r="HL80" s="194"/>
      <c r="HM80" s="194"/>
      <c r="HN80" s="194"/>
      <c r="HO80" s="194"/>
      <c r="HP80" s="194"/>
      <c r="HQ80" s="194"/>
      <c r="HR80" s="194"/>
      <c r="HS80" s="194"/>
      <c r="HT80" s="194"/>
      <c r="HU80" s="194"/>
      <c r="HV80" s="194"/>
      <c r="HW80" s="194"/>
      <c r="HX80" s="194"/>
      <c r="HY80" s="194"/>
      <c r="HZ80" s="194"/>
      <c r="IA80" s="194"/>
      <c r="IB80" s="194"/>
      <c r="IC80" s="194"/>
      <c r="ID80" s="194"/>
      <c r="IE80" s="194"/>
      <c r="IF80" s="194"/>
      <c r="IG80" s="194"/>
      <c r="IH80" s="194"/>
      <c r="II80" s="194"/>
      <c r="IJ80" s="194"/>
      <c r="IK80" s="194"/>
      <c r="IL80" s="194"/>
      <c r="IM80" s="194"/>
      <c r="IN80" s="194"/>
      <c r="IO80" s="194"/>
      <c r="IP80" s="194"/>
      <c r="IQ80" s="194"/>
      <c r="IR80" s="194"/>
      <c r="IS80" s="194"/>
      <c r="IT80" s="194"/>
    </row>
    <row r="81" spans="170:254" s="193" customFormat="1" ht="12.75">
      <c r="FN81" s="194"/>
      <c r="FO81" s="194"/>
      <c r="FP81" s="194"/>
      <c r="FQ81" s="194"/>
      <c r="FR81" s="194"/>
      <c r="FS81" s="194"/>
      <c r="FT81" s="194"/>
      <c r="FU81" s="194"/>
      <c r="FV81" s="194"/>
      <c r="FW81" s="194"/>
      <c r="FX81" s="194"/>
      <c r="FY81" s="194"/>
      <c r="FZ81" s="194"/>
      <c r="GA81" s="194"/>
      <c r="GB81" s="194"/>
      <c r="GC81" s="194"/>
      <c r="GD81" s="194"/>
      <c r="GE81" s="194"/>
      <c r="GF81" s="194"/>
      <c r="GG81" s="194"/>
      <c r="GH81" s="194"/>
      <c r="GI81" s="194"/>
      <c r="GJ81" s="194"/>
      <c r="GK81" s="194"/>
      <c r="GL81" s="194"/>
      <c r="GM81" s="194"/>
      <c r="GN81" s="194"/>
      <c r="GO81" s="194"/>
      <c r="GP81" s="194"/>
      <c r="GQ81" s="194"/>
      <c r="GR81" s="194"/>
      <c r="GS81" s="194"/>
      <c r="GT81" s="194"/>
      <c r="GU81" s="194"/>
      <c r="GV81" s="194"/>
      <c r="GW81" s="194"/>
      <c r="GX81" s="194"/>
      <c r="GY81" s="194"/>
      <c r="GZ81" s="194"/>
      <c r="HA81" s="194"/>
      <c r="HB81" s="194"/>
      <c r="HC81" s="194"/>
      <c r="HD81" s="194"/>
      <c r="HE81" s="194"/>
      <c r="HF81" s="194"/>
      <c r="HG81" s="194"/>
      <c r="HH81" s="194"/>
      <c r="HI81" s="194"/>
      <c r="HJ81" s="194"/>
      <c r="HK81" s="194"/>
      <c r="HL81" s="194"/>
      <c r="HM81" s="194"/>
      <c r="HN81" s="194"/>
      <c r="HO81" s="194"/>
      <c r="HP81" s="194"/>
      <c r="HQ81" s="194"/>
      <c r="HR81" s="194"/>
      <c r="HS81" s="194"/>
      <c r="HT81" s="194"/>
      <c r="HU81" s="194"/>
      <c r="HV81" s="194"/>
      <c r="HW81" s="194"/>
      <c r="HX81" s="194"/>
      <c r="HY81" s="194"/>
      <c r="HZ81" s="194"/>
      <c r="IA81" s="194"/>
      <c r="IB81" s="194"/>
      <c r="IC81" s="194"/>
      <c r="ID81" s="194"/>
      <c r="IE81" s="194"/>
      <c r="IF81" s="194"/>
      <c r="IG81" s="194"/>
      <c r="IH81" s="194"/>
      <c r="II81" s="194"/>
      <c r="IJ81" s="194"/>
      <c r="IK81" s="194"/>
      <c r="IL81" s="194"/>
      <c r="IM81" s="194"/>
      <c r="IN81" s="194"/>
      <c r="IO81" s="194"/>
      <c r="IP81" s="194"/>
      <c r="IQ81" s="194"/>
      <c r="IR81" s="194"/>
      <c r="IS81" s="194"/>
      <c r="IT81" s="194"/>
    </row>
    <row r="82" s="193" customFormat="1" ht="12.75"/>
    <row r="83" s="193" customFormat="1" ht="12.75"/>
    <row r="84" s="193" customFormat="1" ht="12.75"/>
    <row r="85" s="193" customFormat="1" ht="12.75"/>
    <row r="86" s="193" customFormat="1" ht="12.75"/>
    <row r="87" s="193" customFormat="1" ht="12.75"/>
    <row r="88" s="193" customFormat="1" ht="12.75"/>
    <row r="89" s="193" customFormat="1" ht="12.75"/>
    <row r="90" s="193" customFormat="1" ht="12.75"/>
    <row r="91" s="193" customFormat="1" ht="12.75"/>
    <row r="92" s="193" customFormat="1" ht="12.75"/>
    <row r="93" s="193" customFormat="1" ht="12.75"/>
    <row r="94" s="193" customFormat="1" ht="12.75"/>
    <row r="95" s="193" customFormat="1" ht="12.75"/>
    <row r="96" s="193" customFormat="1" ht="12.75"/>
    <row r="97" s="193" customFormat="1" ht="12.75"/>
    <row r="98" s="193" customFormat="1" ht="12.75"/>
    <row r="99" s="193" customFormat="1" ht="12.75"/>
    <row r="100" s="193" customFormat="1" ht="12.75"/>
    <row r="101" s="193" customFormat="1" ht="12.75"/>
    <row r="102" s="193" customFormat="1" ht="12.75"/>
    <row r="103" s="193" customFormat="1" ht="12.75"/>
    <row r="104" s="193" customFormat="1" ht="12.75"/>
    <row r="105" s="193" customFormat="1" ht="12.75"/>
    <row r="106" s="193" customFormat="1" ht="12.75"/>
    <row r="107" s="193" customFormat="1" ht="12.75"/>
    <row r="108" s="193" customFormat="1" ht="12.75"/>
    <row r="109" s="193" customFormat="1" ht="12.75"/>
    <row r="110" s="193" customFormat="1" ht="12.75"/>
    <row r="111" s="193" customFormat="1" ht="12.75"/>
    <row r="112" s="193" customFormat="1" ht="12.75"/>
    <row r="113" s="193" customFormat="1" ht="12.75"/>
    <row r="114" s="193" customFormat="1" ht="12.75"/>
    <row r="115" s="193" customFormat="1" ht="12.75"/>
    <row r="116" s="193" customFormat="1" ht="12.75"/>
    <row r="117" s="193" customFormat="1" ht="12.75"/>
    <row r="118" s="193" customFormat="1" ht="12.75"/>
    <row r="119" s="193" customFormat="1" ht="12.75"/>
    <row r="120" s="193" customFormat="1" ht="12.75"/>
    <row r="121" s="193" customFormat="1" ht="12.75"/>
    <row r="122" s="193" customFormat="1" ht="12.75"/>
    <row r="123" s="193" customFormat="1" ht="12.75"/>
    <row r="124" s="193" customFormat="1" ht="12.75"/>
    <row r="125" s="193" customFormat="1" ht="12.75"/>
    <row r="126" s="193" customFormat="1" ht="12.75"/>
    <row r="127" s="193" customFormat="1" ht="12.75"/>
    <row r="128" s="193" customFormat="1" ht="12.75"/>
    <row r="129" s="193" customFormat="1" ht="12.75"/>
    <row r="130" s="193" customFormat="1" ht="12.75"/>
    <row r="131" s="193" customFormat="1" ht="12.75"/>
    <row r="132" s="193" customFormat="1" ht="12.75"/>
    <row r="133" s="193" customFormat="1" ht="12.75"/>
    <row r="134" s="193" customFormat="1" ht="12.75"/>
    <row r="135" s="193" customFormat="1" ht="12.75"/>
    <row r="136" s="193" customFormat="1" ht="12.75"/>
    <row r="137" s="193" customFormat="1" ht="12.75"/>
    <row r="138" s="193" customFormat="1" ht="12.75"/>
    <row r="139" s="193" customFormat="1" ht="12.75"/>
    <row r="140" s="193" customFormat="1" ht="12.75"/>
    <row r="141" s="193" customFormat="1" ht="12.75"/>
    <row r="142" s="193" customFormat="1" ht="12.75"/>
    <row r="143" s="193" customFormat="1" ht="12.75"/>
    <row r="144" s="193" customFormat="1" ht="12.75"/>
    <row r="145" s="193" customFormat="1" ht="12.75"/>
    <row r="146" s="193" customFormat="1" ht="12.75"/>
    <row r="147" s="193" customFormat="1" ht="12.75"/>
    <row r="148" s="193" customFormat="1" ht="12.75"/>
    <row r="149" s="193" customFormat="1" ht="12.75"/>
    <row r="150" s="193" customFormat="1" ht="12.75"/>
    <row r="151" s="193" customFormat="1" ht="12.75"/>
    <row r="152" s="193" customFormat="1" ht="12.75"/>
    <row r="153" s="193" customFormat="1" ht="12.75"/>
    <row r="154" s="193" customFormat="1" ht="12.75"/>
    <row r="155" s="193" customFormat="1" ht="12.75"/>
    <row r="156" s="193" customFormat="1" ht="12.75"/>
    <row r="157" s="193" customFormat="1" ht="12.75"/>
    <row r="158" s="193" customFormat="1" ht="12.75"/>
    <row r="159" s="193" customFormat="1" ht="12.75"/>
    <row r="160" s="193" customFormat="1" ht="12.75"/>
    <row r="161" s="193" customFormat="1" ht="12.75"/>
    <row r="162" s="193" customFormat="1" ht="12.75"/>
    <row r="163" s="193" customFormat="1" ht="12.75"/>
    <row r="164" s="193" customFormat="1" ht="12.75"/>
    <row r="165" s="193" customFormat="1" ht="12.75"/>
    <row r="166" s="193" customFormat="1" ht="12.75"/>
    <row r="167" s="193" customFormat="1" ht="12.75"/>
    <row r="168" s="193" customFormat="1" ht="12.75"/>
    <row r="169" s="193" customFormat="1" ht="12.75"/>
    <row r="170" s="193" customFormat="1" ht="12.75"/>
    <row r="171" s="193" customFormat="1" ht="12.75"/>
    <row r="172" s="193" customFormat="1" ht="12.75"/>
    <row r="173" s="193" customFormat="1" ht="12.75"/>
    <row r="174" s="193" customFormat="1" ht="12.75"/>
    <row r="175" s="193" customFormat="1" ht="12.75"/>
    <row r="176" s="193" customFormat="1" ht="12.75"/>
    <row r="177" s="193" customFormat="1" ht="12.75"/>
    <row r="178" s="193" customFormat="1" ht="12.75"/>
    <row r="179" s="193" customFormat="1" ht="12.75"/>
    <row r="180" s="193" customFormat="1" ht="12.75"/>
    <row r="181" s="193" customFormat="1" ht="12.75"/>
    <row r="182" s="193" customFormat="1" ht="12.75"/>
    <row r="183" s="193" customFormat="1" ht="12.75"/>
    <row r="184" s="193" customFormat="1" ht="12.75"/>
    <row r="185" s="193" customFormat="1" ht="12.75"/>
    <row r="186" s="193" customFormat="1" ht="12.75"/>
    <row r="187" s="193" customFormat="1" ht="12.75"/>
    <row r="188" s="193" customFormat="1" ht="12.75"/>
    <row r="189" s="193" customFormat="1" ht="12.75"/>
    <row r="190" s="193" customFormat="1" ht="12.75"/>
    <row r="191" s="193" customFormat="1" ht="12.75"/>
    <row r="192" s="193" customFormat="1" ht="12.75"/>
    <row r="193" s="193" customFormat="1" ht="12.75"/>
    <row r="194" s="193" customFormat="1" ht="12.75"/>
    <row r="195" s="193" customFormat="1" ht="12.75"/>
    <row r="196" s="193" customFormat="1" ht="12.75"/>
    <row r="197" s="193" customFormat="1" ht="12.75"/>
    <row r="198" s="193" customFormat="1" ht="12.75"/>
    <row r="199" s="193" customFormat="1" ht="12.75"/>
    <row r="200" s="193" customFormat="1" ht="12.75"/>
    <row r="201" s="193" customFormat="1" ht="12.75"/>
    <row r="202" s="193" customFormat="1" ht="12.75"/>
    <row r="203" s="193" customFormat="1" ht="12.75"/>
    <row r="204" s="193" customFormat="1" ht="12.75"/>
    <row r="205" s="193" customFormat="1" ht="12.75"/>
    <row r="206" s="193" customFormat="1" ht="12.75"/>
    <row r="207" s="193" customFormat="1" ht="12.75"/>
    <row r="208" s="193" customFormat="1" ht="12.75"/>
    <row r="209" s="193" customFormat="1" ht="12.75"/>
    <row r="210" s="193" customFormat="1" ht="12.75"/>
    <row r="211" s="193" customFormat="1" ht="12.75"/>
    <row r="212" s="193" customFormat="1" ht="12.75"/>
    <row r="213" s="193" customFormat="1" ht="12.75"/>
    <row r="214" s="193" customFormat="1" ht="12.75"/>
    <row r="215" s="193" customFormat="1" ht="12.75"/>
    <row r="216" s="193" customFormat="1" ht="12.75"/>
    <row r="217" s="193" customFormat="1" ht="12.75"/>
    <row r="218" s="193" customFormat="1" ht="12.75"/>
    <row r="219" s="193" customFormat="1" ht="12.75"/>
    <row r="220" s="193" customFormat="1" ht="12.75"/>
    <row r="221" s="193" customFormat="1" ht="12.75"/>
    <row r="222" s="193" customFormat="1" ht="12.75"/>
    <row r="223" s="193" customFormat="1" ht="12.75"/>
    <row r="224" s="193" customFormat="1" ht="12.75"/>
    <row r="225" s="193" customFormat="1" ht="12.75"/>
    <row r="226" s="193" customFormat="1" ht="12.75"/>
    <row r="227" s="193" customFormat="1" ht="12.75"/>
    <row r="228" s="193" customFormat="1" ht="12.75"/>
    <row r="229" s="193" customFormat="1" ht="12.75"/>
    <row r="230" s="193" customFormat="1" ht="12.75"/>
    <row r="231" s="193" customFormat="1" ht="12.75"/>
    <row r="232" s="193" customFormat="1" ht="12.75"/>
    <row r="233" s="193" customFormat="1" ht="12.75"/>
    <row r="234" s="193" customFormat="1" ht="12.75"/>
    <row r="235" s="193" customFormat="1" ht="12.75"/>
    <row r="236" s="193" customFormat="1" ht="12.75"/>
    <row r="237" s="193" customFormat="1" ht="12.75"/>
    <row r="238" s="193" customFormat="1" ht="12.75"/>
    <row r="239" s="193" customFormat="1" ht="12.75"/>
    <row r="240" s="193" customFormat="1" ht="12.75"/>
    <row r="241" s="193" customFormat="1" ht="12.75"/>
    <row r="242" s="193" customFormat="1" ht="12.75"/>
    <row r="243" s="193" customFormat="1" ht="12.75"/>
    <row r="244" s="193" customFormat="1" ht="12.75"/>
    <row r="245" s="193" customFormat="1" ht="12.75"/>
    <row r="246" s="193" customFormat="1" ht="12.75"/>
    <row r="247" s="193" customFormat="1" ht="12.75"/>
    <row r="248" s="193" customFormat="1" ht="12.75"/>
    <row r="249" s="193" customFormat="1" ht="12.75"/>
    <row r="250" s="193" customFormat="1" ht="12.75"/>
    <row r="251" s="193" customFormat="1" ht="12.75"/>
    <row r="252" s="193" customFormat="1" ht="12.75"/>
    <row r="253" s="193" customFormat="1" ht="12.75"/>
    <row r="254" s="193" customFormat="1" ht="12.75"/>
    <row r="255" s="193" customFormat="1" ht="12.75"/>
    <row r="256" s="193" customFormat="1" ht="12.75"/>
    <row r="257" s="193" customFormat="1" ht="12.75"/>
    <row r="258" s="193" customFormat="1" ht="12.75"/>
    <row r="259" s="193" customFormat="1" ht="12.75"/>
    <row r="260" s="193" customFormat="1" ht="12.75"/>
    <row r="261" s="193" customFormat="1" ht="12.75"/>
    <row r="262" s="193" customFormat="1" ht="12.75"/>
    <row r="263" s="193" customFormat="1" ht="12.75"/>
    <row r="264" s="193" customFormat="1" ht="12.75"/>
    <row r="265" s="193" customFormat="1" ht="12.75"/>
    <row r="266" s="193" customFormat="1" ht="12.75"/>
    <row r="267" s="193" customFormat="1" ht="12.75"/>
    <row r="268" s="193" customFormat="1" ht="12.75"/>
    <row r="269" s="193" customFormat="1" ht="12.75"/>
    <row r="270" s="193" customFormat="1" ht="12.75"/>
    <row r="271" s="193" customFormat="1" ht="12.75"/>
    <row r="272" s="193" customFormat="1" ht="12.75"/>
    <row r="273" s="193" customFormat="1" ht="12.75"/>
    <row r="274" s="193" customFormat="1" ht="12.75"/>
    <row r="275" s="193" customFormat="1" ht="12.75"/>
    <row r="276" s="193" customFormat="1" ht="12.75"/>
    <row r="277" s="193" customFormat="1" ht="12.75"/>
    <row r="278" s="193" customFormat="1" ht="12.75"/>
    <row r="279" s="193" customFormat="1" ht="12.75"/>
    <row r="280" s="193" customFormat="1" ht="12.75"/>
    <row r="281" s="193" customFormat="1" ht="12.75"/>
    <row r="282" s="193" customFormat="1" ht="12.75"/>
    <row r="283" s="193" customFormat="1" ht="12.75"/>
    <row r="284" s="193" customFormat="1" ht="12.75"/>
    <row r="285" s="193" customFormat="1" ht="12.75"/>
    <row r="286" s="193" customFormat="1" ht="12.75"/>
    <row r="287" s="193" customFormat="1" ht="12.75"/>
    <row r="288" s="193" customFormat="1" ht="12.75"/>
    <row r="289" s="193" customFormat="1" ht="12.75"/>
    <row r="290" s="193" customFormat="1" ht="12.75"/>
    <row r="291" s="193" customFormat="1" ht="12.75"/>
    <row r="292" s="193" customFormat="1" ht="12.75"/>
    <row r="293" s="193" customFormat="1" ht="12.75"/>
    <row r="294" s="193" customFormat="1" ht="12.75"/>
    <row r="295" s="193" customFormat="1" ht="12.75"/>
    <row r="296" s="193" customFormat="1" ht="12.75"/>
    <row r="297" s="193" customFormat="1" ht="12.75"/>
    <row r="298" s="193" customFormat="1" ht="12.75"/>
    <row r="299" s="193" customFormat="1" ht="12.75"/>
    <row r="300" s="193" customFormat="1" ht="12.75"/>
    <row r="301" s="193" customFormat="1" ht="12.75"/>
    <row r="302" s="193" customFormat="1" ht="12.75"/>
    <row r="303" s="193" customFormat="1" ht="12.75"/>
    <row r="304" s="193" customFormat="1" ht="12.75"/>
    <row r="305" s="193" customFormat="1" ht="12.75"/>
    <row r="306" s="193" customFormat="1" ht="12.75"/>
    <row r="307" s="193" customFormat="1" ht="12.75"/>
    <row r="308" s="193" customFormat="1" ht="12.75"/>
    <row r="309" s="193" customFormat="1" ht="12.75"/>
    <row r="310" s="193" customFormat="1" ht="12.75"/>
    <row r="311" s="193" customFormat="1" ht="12.75"/>
    <row r="312" s="193" customFormat="1" ht="12.75"/>
    <row r="313" s="193" customFormat="1" ht="12.75"/>
    <row r="314" s="193" customFormat="1" ht="12.75"/>
    <row r="315" s="193" customFormat="1" ht="12.75"/>
    <row r="316" s="193" customFormat="1" ht="12.75"/>
    <row r="317" s="193" customFormat="1" ht="12.75"/>
    <row r="318" s="193" customFormat="1" ht="12.75"/>
    <row r="319" s="193" customFormat="1" ht="12.75"/>
    <row r="320" s="193" customFormat="1" ht="12.75"/>
    <row r="321" s="193" customFormat="1" ht="12.75"/>
    <row r="322" s="193" customFormat="1" ht="12.75"/>
    <row r="323" s="193" customFormat="1" ht="12.75"/>
    <row r="324" s="193" customFormat="1" ht="12.75"/>
    <row r="325" s="193" customFormat="1" ht="12.75"/>
    <row r="326" s="193" customFormat="1" ht="12.75"/>
    <row r="327" s="193" customFormat="1" ht="12.75"/>
    <row r="328" s="193" customFormat="1" ht="12.75"/>
    <row r="329" s="193" customFormat="1" ht="12.75"/>
    <row r="330" s="193" customFormat="1" ht="12.75"/>
    <row r="331" s="193" customFormat="1" ht="12.75"/>
    <row r="332" s="193" customFormat="1" ht="12.75"/>
    <row r="333" s="193" customFormat="1" ht="12.75"/>
    <row r="334" s="193" customFormat="1" ht="12.75"/>
    <row r="335" s="193" customFormat="1" ht="12.75"/>
    <row r="336" s="193" customFormat="1" ht="12.75"/>
    <row r="337" s="193" customFormat="1" ht="12.75"/>
    <row r="338" s="193" customFormat="1" ht="12.75"/>
    <row r="339" s="193" customFormat="1" ht="12.75"/>
    <row r="340" s="193" customFormat="1" ht="12.75"/>
    <row r="341" s="193" customFormat="1" ht="12.75"/>
    <row r="342" s="193" customFormat="1" ht="12.75"/>
    <row r="343" s="193" customFormat="1" ht="12.75"/>
    <row r="344" s="193" customFormat="1" ht="12.75"/>
    <row r="345" s="193" customFormat="1" ht="12.75"/>
    <row r="346" s="193" customFormat="1" ht="12.75"/>
    <row r="347" s="193" customFormat="1" ht="12.75"/>
    <row r="348" s="193" customFormat="1" ht="12.75"/>
    <row r="349" s="193" customFormat="1" ht="12.75"/>
    <row r="350" s="193" customFormat="1" ht="12.75"/>
    <row r="351" s="193" customFormat="1" ht="12.75"/>
    <row r="352" s="193" customFormat="1" ht="12.75"/>
    <row r="353" s="193" customFormat="1" ht="12.75"/>
    <row r="354" s="193" customFormat="1" ht="12.75"/>
    <row r="355" s="193" customFormat="1" ht="12.75"/>
    <row r="356" s="193" customFormat="1" ht="12.75"/>
    <row r="357" s="193" customFormat="1" ht="12.75"/>
    <row r="358" s="193" customFormat="1" ht="12.75"/>
    <row r="359" s="193" customFormat="1" ht="12.75"/>
    <row r="360" s="193" customFormat="1" ht="12.75"/>
    <row r="361" s="193" customFormat="1" ht="12.75"/>
    <row r="362" s="193" customFormat="1" ht="12.75"/>
    <row r="363" s="193" customFormat="1" ht="12.75"/>
    <row r="364" s="193" customFormat="1" ht="12.75"/>
    <row r="365" s="193" customFormat="1" ht="12.75"/>
    <row r="366" s="193" customFormat="1" ht="12.75"/>
    <row r="367" s="193" customFormat="1" ht="12.75"/>
    <row r="368" s="193" customFormat="1" ht="12.75"/>
    <row r="369" s="193" customFormat="1" ht="12.75"/>
    <row r="370" s="193" customFormat="1" ht="12.75"/>
    <row r="371" s="193" customFormat="1" ht="12.75"/>
    <row r="372" s="193" customFormat="1" ht="12.75"/>
    <row r="373" s="193" customFormat="1" ht="12.75"/>
    <row r="374" s="193" customFormat="1" ht="12.75"/>
    <row r="375" s="193" customFormat="1" ht="12.75"/>
    <row r="376" s="193" customFormat="1" ht="12.75"/>
    <row r="377" s="193" customFormat="1" ht="12.75"/>
    <row r="378" s="193" customFormat="1" ht="12.75"/>
    <row r="379" s="193" customFormat="1" ht="12.75"/>
    <row r="380" s="193" customFormat="1" ht="12.75"/>
    <row r="381" s="193" customFormat="1" ht="12.75"/>
    <row r="382" s="193" customFormat="1" ht="12.75"/>
    <row r="383" s="193" customFormat="1" ht="12.75"/>
    <row r="384" s="193" customFormat="1" ht="12.75"/>
    <row r="385" s="193" customFormat="1" ht="12.75"/>
    <row r="386" s="193" customFormat="1" ht="12.75"/>
    <row r="387" s="193" customFormat="1" ht="12.75"/>
    <row r="388" s="193" customFormat="1" ht="12.75"/>
    <row r="389" s="193" customFormat="1" ht="12.75"/>
    <row r="390" s="193" customFormat="1" ht="12.75"/>
    <row r="391" s="193" customFormat="1" ht="12.75"/>
    <row r="392" s="193" customFormat="1" ht="12.75"/>
    <row r="393" s="193" customFormat="1" ht="12.75"/>
    <row r="394" s="193" customFormat="1" ht="12.75"/>
    <row r="395" s="193" customFormat="1" ht="12.75"/>
    <row r="396" s="193" customFormat="1" ht="12.75"/>
    <row r="397" s="193" customFormat="1" ht="12.75"/>
    <row r="398" s="193" customFormat="1" ht="12.75"/>
    <row r="399" s="193" customFormat="1" ht="12.75"/>
    <row r="400" s="193" customFormat="1" ht="12.75"/>
    <row r="401" s="193" customFormat="1" ht="12.75"/>
    <row r="402" s="193" customFormat="1" ht="12.75"/>
    <row r="403" s="193" customFormat="1" ht="12.75"/>
    <row r="404" s="193" customFormat="1" ht="12.75"/>
    <row r="405" s="193" customFormat="1" ht="12.75"/>
    <row r="406" s="193" customFormat="1" ht="12.75"/>
    <row r="407" s="193" customFormat="1" ht="12.75"/>
    <row r="408" s="193" customFormat="1" ht="12.75"/>
    <row r="409" s="193" customFormat="1" ht="12.75"/>
    <row r="410" s="193" customFormat="1" ht="12.75"/>
    <row r="411" s="193" customFormat="1" ht="12.75"/>
    <row r="412" s="193" customFormat="1" ht="12.75"/>
    <row r="413" s="193" customFormat="1" ht="12.75"/>
    <row r="414" s="193" customFormat="1" ht="12.75"/>
    <row r="415" s="193" customFormat="1" ht="12.75"/>
    <row r="416" s="193" customFormat="1" ht="12.75"/>
    <row r="417" s="193" customFormat="1" ht="12.75"/>
    <row r="418" s="193" customFormat="1" ht="12.75"/>
    <row r="419" s="193" customFormat="1" ht="12.75"/>
    <row r="420" s="193" customFormat="1" ht="12.75"/>
    <row r="421" s="193" customFormat="1" ht="12.75"/>
    <row r="422" s="193" customFormat="1" ht="12.75"/>
    <row r="423" s="193" customFormat="1" ht="12.75"/>
    <row r="424" s="193" customFormat="1" ht="12.75"/>
    <row r="425" s="193" customFormat="1" ht="12.75"/>
    <row r="426" s="193" customFormat="1" ht="12.75"/>
    <row r="427" s="193" customFormat="1" ht="12.75"/>
    <row r="428" s="193" customFormat="1" ht="12.75"/>
    <row r="429" s="193" customFormat="1" ht="12.75"/>
    <row r="430" s="193" customFormat="1" ht="12.75"/>
    <row r="431" s="193" customFormat="1" ht="12.75"/>
    <row r="432" s="193" customFormat="1" ht="12.75"/>
    <row r="433" s="193" customFormat="1" ht="12.75"/>
    <row r="434" s="193" customFormat="1" ht="12.75"/>
    <row r="435" s="193" customFormat="1" ht="12.75"/>
    <row r="436" s="193" customFormat="1" ht="12.75"/>
    <row r="437" s="193" customFormat="1" ht="12.75"/>
    <row r="438" s="193" customFormat="1" ht="12.75"/>
    <row r="439" s="193" customFormat="1" ht="12.75"/>
    <row r="440" s="193" customFormat="1" ht="12.75"/>
    <row r="441" s="193" customFormat="1" ht="12.75"/>
    <row r="442" s="193" customFormat="1" ht="12.75"/>
    <row r="443" s="193" customFormat="1" ht="12.75"/>
    <row r="444" s="193" customFormat="1" ht="12.75"/>
    <row r="445" s="193" customFormat="1" ht="12.75"/>
    <row r="446" s="193" customFormat="1" ht="12.75"/>
    <row r="447" s="193" customFormat="1" ht="12.75"/>
    <row r="448" s="193" customFormat="1" ht="12.75"/>
    <row r="449" s="193" customFormat="1" ht="12.75"/>
    <row r="450" s="193" customFormat="1" ht="12.75"/>
    <row r="451" s="193" customFormat="1" ht="12.75"/>
    <row r="452" s="193" customFormat="1" ht="12.75"/>
    <row r="453" s="193" customFormat="1" ht="12.75"/>
    <row r="454" s="193" customFormat="1" ht="12.75"/>
    <row r="455" s="193" customFormat="1" ht="12.75"/>
    <row r="456" s="193" customFormat="1" ht="12.75"/>
    <row r="457" s="193" customFormat="1" ht="12.75"/>
    <row r="458" s="193" customFormat="1" ht="12.75"/>
    <row r="459" s="193" customFormat="1" ht="12.75"/>
    <row r="460" s="193" customFormat="1" ht="12.75"/>
    <row r="461" s="193" customFormat="1" ht="12.75"/>
    <row r="462" s="193" customFormat="1" ht="12.75"/>
    <row r="463" s="193" customFormat="1" ht="12.75"/>
    <row r="464" s="193" customFormat="1" ht="12.75"/>
    <row r="465" s="193" customFormat="1" ht="12.75"/>
    <row r="466" s="193" customFormat="1" ht="12.75"/>
    <row r="467" s="193" customFormat="1" ht="12.75"/>
    <row r="468" s="193" customFormat="1" ht="12.75"/>
    <row r="469" s="193" customFormat="1" ht="12.75"/>
    <row r="470" s="193" customFormat="1" ht="12.75"/>
    <row r="471" s="193" customFormat="1" ht="12.75"/>
    <row r="472" s="193" customFormat="1" ht="12.75"/>
    <row r="473" s="193" customFormat="1" ht="12.75"/>
    <row r="474" s="193" customFormat="1" ht="12.75"/>
    <row r="475" s="193" customFormat="1" ht="12.75"/>
    <row r="476" s="193" customFormat="1" ht="12.75"/>
    <row r="477" s="193" customFormat="1" ht="12.75"/>
    <row r="478" s="193" customFormat="1" ht="12.75"/>
    <row r="479" s="193" customFormat="1" ht="12.75"/>
    <row r="480" s="193" customFormat="1" ht="12.75"/>
    <row r="481" s="193" customFormat="1" ht="12.75"/>
    <row r="482" s="193" customFormat="1" ht="12.75"/>
    <row r="483" s="193" customFormat="1" ht="12.75"/>
    <row r="484" s="193" customFormat="1" ht="12.75"/>
    <row r="485" s="193" customFormat="1" ht="12.75"/>
    <row r="486" s="193" customFormat="1" ht="12.75"/>
    <row r="487" s="193" customFormat="1" ht="12.75"/>
    <row r="488" s="193" customFormat="1" ht="12.75"/>
    <row r="489" s="193" customFormat="1" ht="12.75"/>
    <row r="490" s="193" customFormat="1" ht="12.75"/>
    <row r="491" s="193" customFormat="1" ht="12.75"/>
    <row r="492" s="193" customFormat="1" ht="12.75"/>
    <row r="493" s="193" customFormat="1" ht="12.75"/>
    <row r="494" s="193" customFormat="1" ht="12.75"/>
    <row r="495" s="193" customFormat="1" ht="12.75"/>
    <row r="496" s="193" customFormat="1" ht="12.75"/>
    <row r="497" s="193" customFormat="1" ht="12.75"/>
    <row r="498" s="193" customFormat="1" ht="12.75"/>
    <row r="499" s="193" customFormat="1" ht="12.75"/>
    <row r="500" s="193" customFormat="1" ht="12.75"/>
    <row r="501" s="193" customFormat="1" ht="12.75"/>
    <row r="502" s="193" customFormat="1" ht="12.75"/>
    <row r="503" s="193" customFormat="1" ht="12.75"/>
    <row r="504" s="193" customFormat="1" ht="12.75"/>
    <row r="505" s="193" customFormat="1" ht="12.75"/>
    <row r="506" s="193" customFormat="1" ht="12.75"/>
    <row r="507" s="193" customFormat="1" ht="12.75"/>
    <row r="508" s="193" customFormat="1" ht="12.75"/>
    <row r="509" s="193" customFormat="1" ht="12.75"/>
    <row r="510" s="193" customFormat="1" ht="12.75"/>
    <row r="511" s="193" customFormat="1" ht="12.75"/>
    <row r="512" s="193" customFormat="1" ht="12.75"/>
    <row r="513" s="193" customFormat="1" ht="12.75"/>
    <row r="514" s="193" customFormat="1" ht="12.75"/>
    <row r="515" s="193" customFormat="1" ht="12.75"/>
    <row r="516" s="193" customFormat="1" ht="12.75"/>
    <row r="517" s="193" customFormat="1" ht="12.75"/>
    <row r="518" s="193" customFormat="1" ht="12.75"/>
    <row r="519" s="193" customFormat="1" ht="12.75"/>
    <row r="520" s="193" customFormat="1" ht="12.75"/>
    <row r="521" s="193" customFormat="1" ht="12.75"/>
    <row r="522" s="193" customFormat="1" ht="12.75"/>
    <row r="523" s="193" customFormat="1" ht="12.75"/>
    <row r="524" s="193" customFormat="1" ht="12.75"/>
    <row r="525" s="193" customFormat="1" ht="12.75"/>
    <row r="526" s="193" customFormat="1" ht="12.75"/>
    <row r="527" s="193" customFormat="1" ht="12.75"/>
    <row r="528" s="193" customFormat="1" ht="12.75"/>
    <row r="529" s="193" customFormat="1" ht="12.75"/>
    <row r="530" s="193" customFormat="1" ht="12.75"/>
    <row r="531" s="193" customFormat="1" ht="12.75"/>
    <row r="532" s="193" customFormat="1" ht="12.75"/>
    <row r="533" s="193" customFormat="1" ht="12.75"/>
    <row r="534" s="193" customFormat="1" ht="12.75"/>
    <row r="535" s="193" customFormat="1" ht="12.75"/>
    <row r="536" s="193" customFormat="1" ht="12.75"/>
    <row r="537" s="193" customFormat="1" ht="12.75"/>
    <row r="538" s="193" customFormat="1" ht="12.75"/>
    <row r="539" s="193" customFormat="1" ht="12.75"/>
    <row r="540" s="193" customFormat="1" ht="12.75"/>
    <row r="541" s="193" customFormat="1" ht="12.75"/>
    <row r="542" s="193" customFormat="1" ht="12.75"/>
    <row r="543" s="193" customFormat="1" ht="12.75"/>
    <row r="544" s="193" customFormat="1" ht="12.75"/>
    <row r="545" s="193" customFormat="1" ht="12.75"/>
    <row r="546" s="193" customFormat="1" ht="12.75"/>
    <row r="547" s="193" customFormat="1" ht="12.75"/>
    <row r="548" s="193" customFormat="1" ht="12.75"/>
    <row r="549" s="193" customFormat="1" ht="12.75"/>
    <row r="550" s="193" customFormat="1" ht="12.75"/>
    <row r="551" s="193" customFormat="1" ht="12.75"/>
    <row r="552" s="193" customFormat="1" ht="12.75"/>
    <row r="553" s="193" customFormat="1" ht="12.75"/>
    <row r="554" s="193" customFormat="1" ht="12.75"/>
    <row r="555" s="193" customFormat="1" ht="12.75"/>
    <row r="556" s="193" customFormat="1" ht="12.75"/>
    <row r="557" s="193" customFormat="1" ht="12.75"/>
    <row r="558" s="193" customFormat="1" ht="12.75"/>
    <row r="559" s="193" customFormat="1" ht="12.75"/>
    <row r="560" s="193" customFormat="1" ht="12.75"/>
    <row r="561" s="193" customFormat="1" ht="12.75"/>
    <row r="562" s="193" customFormat="1" ht="12.75"/>
    <row r="563" s="193" customFormat="1" ht="12.75"/>
    <row r="564" s="193" customFormat="1" ht="12.75"/>
    <row r="565" s="193" customFormat="1" ht="12.75"/>
    <row r="566" s="193" customFormat="1" ht="12.75"/>
    <row r="567" s="193" customFormat="1" ht="12.75"/>
    <row r="568" s="193" customFormat="1" ht="12.75"/>
    <row r="569" s="193" customFormat="1" ht="12.75"/>
    <row r="570" s="193" customFormat="1" ht="12.75"/>
    <row r="571" s="193" customFormat="1" ht="12.75"/>
    <row r="572" s="193" customFormat="1" ht="12.75"/>
    <row r="573" s="193" customFormat="1" ht="12.75"/>
    <row r="574" s="193" customFormat="1" ht="12.75"/>
    <row r="575" s="193" customFormat="1" ht="12.75"/>
    <row r="576" s="193" customFormat="1" ht="12.75"/>
    <row r="577" s="193" customFormat="1" ht="12.75"/>
    <row r="578" s="193" customFormat="1" ht="12.75"/>
    <row r="579" s="193" customFormat="1" ht="12.75"/>
    <row r="580" s="193" customFormat="1" ht="12.75"/>
    <row r="581" s="193" customFormat="1" ht="12.75"/>
    <row r="582" s="193" customFormat="1" ht="12.75"/>
    <row r="583" s="193" customFormat="1" ht="12.75"/>
    <row r="584" s="193" customFormat="1" ht="12.75"/>
    <row r="585" s="193" customFormat="1" ht="12.75"/>
    <row r="586" s="193" customFormat="1" ht="12.75"/>
    <row r="587" s="193" customFormat="1" ht="12.75"/>
    <row r="588" s="193" customFormat="1" ht="12.75"/>
    <row r="589" s="193" customFormat="1" ht="12.75"/>
    <row r="590" s="193" customFormat="1" ht="12.75"/>
    <row r="591" s="193" customFormat="1" ht="12.75"/>
    <row r="592" s="193" customFormat="1" ht="12.75"/>
    <row r="593" s="193" customFormat="1" ht="12.75"/>
    <row r="594" s="193" customFormat="1" ht="12.75"/>
    <row r="595" s="193" customFormat="1" ht="12.75"/>
    <row r="596" s="193" customFormat="1" ht="12.75"/>
    <row r="597" s="193" customFormat="1" ht="12.75"/>
    <row r="598" s="193" customFormat="1" ht="12.75"/>
    <row r="599" s="193" customFormat="1" ht="12.75"/>
    <row r="600" s="193" customFormat="1" ht="12.75"/>
    <row r="601" s="193" customFormat="1" ht="12.75"/>
    <row r="602" s="193" customFormat="1" ht="12.75"/>
    <row r="603" s="193" customFormat="1" ht="12.75"/>
    <row r="604" s="193" customFormat="1" ht="12.75"/>
    <row r="605" s="193" customFormat="1" ht="12.75"/>
    <row r="606" s="193" customFormat="1" ht="12.75"/>
    <row r="607" s="193" customFormat="1" ht="12.75"/>
    <row r="608" s="193" customFormat="1" ht="12.75"/>
    <row r="609" s="193" customFormat="1" ht="12.75"/>
    <row r="610" s="193" customFormat="1" ht="12.75"/>
    <row r="611" s="193" customFormat="1" ht="12.75"/>
    <row r="612" s="193" customFormat="1" ht="12.75"/>
    <row r="613" s="193" customFormat="1" ht="12.75"/>
    <row r="614" s="193" customFormat="1" ht="12.75"/>
    <row r="615" s="193" customFormat="1" ht="12.75"/>
    <row r="616" s="193" customFormat="1" ht="12.75"/>
    <row r="617" s="193" customFormat="1" ht="12.75"/>
    <row r="618" s="193" customFormat="1" ht="12.75"/>
    <row r="619" s="193" customFormat="1" ht="12.75"/>
    <row r="620" s="193" customFormat="1" ht="12.75"/>
    <row r="621" s="193" customFormat="1" ht="12.75"/>
    <row r="622" s="193" customFormat="1" ht="12.75"/>
    <row r="623" s="193" customFormat="1" ht="12.75"/>
    <row r="624" s="193" customFormat="1" ht="12.75"/>
    <row r="625" s="193" customFormat="1" ht="12.75"/>
    <row r="626" s="193" customFormat="1" ht="12.75"/>
    <row r="627" s="193" customFormat="1" ht="12.75"/>
    <row r="628" s="193" customFormat="1" ht="12.75"/>
    <row r="629" s="193" customFormat="1" ht="12.75"/>
    <row r="630" s="193" customFormat="1" ht="12.75"/>
    <row r="631" s="193" customFormat="1" ht="12.75"/>
    <row r="632" s="193" customFormat="1" ht="12.75"/>
    <row r="633" s="193" customFormat="1" ht="12.75"/>
    <row r="634" s="193" customFormat="1" ht="12.75"/>
    <row r="635" s="193" customFormat="1" ht="12.75"/>
    <row r="636" s="193" customFormat="1" ht="12.75"/>
    <row r="637" s="193" customFormat="1" ht="12.75"/>
    <row r="638" s="193" customFormat="1" ht="12.75"/>
    <row r="639" s="193" customFormat="1" ht="12.75"/>
    <row r="640" s="193" customFormat="1" ht="12.75"/>
    <row r="641" s="193" customFormat="1" ht="12.75"/>
    <row r="642" s="193" customFormat="1" ht="12.75"/>
    <row r="643" s="193" customFormat="1" ht="12.75"/>
    <row r="644" s="193" customFormat="1" ht="12.75"/>
    <row r="645" s="193" customFormat="1" ht="12.75"/>
    <row r="646" s="193" customFormat="1" ht="12.75"/>
    <row r="647" s="193" customFormat="1" ht="12.75"/>
    <row r="648" s="193" customFormat="1" ht="12.75"/>
    <row r="649" s="193" customFormat="1" ht="12.75"/>
    <row r="650" s="193" customFormat="1" ht="12.75"/>
    <row r="651" s="193" customFormat="1" ht="12.75"/>
    <row r="652" s="193" customFormat="1" ht="12.75"/>
    <row r="653" s="193" customFormat="1" ht="12.75"/>
    <row r="654" s="193" customFormat="1" ht="12.75"/>
    <row r="655" s="193" customFormat="1" ht="12.75"/>
    <row r="656" s="193" customFormat="1" ht="12.75"/>
    <row r="657" s="193" customFormat="1" ht="12.75"/>
    <row r="658" s="193" customFormat="1" ht="12.75"/>
    <row r="659" s="193" customFormat="1" ht="12.75"/>
    <row r="660" s="193" customFormat="1" ht="12.75"/>
    <row r="661" s="193" customFormat="1" ht="12.75"/>
    <row r="662" s="193" customFormat="1" ht="12.75"/>
    <row r="663" s="193" customFormat="1" ht="12.75"/>
    <row r="664" s="193" customFormat="1" ht="12.75"/>
    <row r="665" s="193" customFormat="1" ht="12.75"/>
    <row r="666" s="193" customFormat="1" ht="12.75"/>
    <row r="667" s="193" customFormat="1" ht="12.75"/>
    <row r="668" s="193" customFormat="1" ht="12.75"/>
    <row r="669" s="193" customFormat="1" ht="12.75"/>
    <row r="670" s="193" customFormat="1" ht="12.75"/>
    <row r="671" s="193" customFormat="1" ht="12.75"/>
    <row r="672" s="193" customFormat="1" ht="12.75"/>
    <row r="673" s="193" customFormat="1" ht="12.75"/>
    <row r="674" s="193" customFormat="1" ht="12.75"/>
    <row r="675" s="193" customFormat="1" ht="12.75"/>
    <row r="676" s="193" customFormat="1" ht="12.75"/>
    <row r="677" s="193" customFormat="1" ht="12.75"/>
    <row r="678" s="193" customFormat="1" ht="12.75"/>
    <row r="679" s="193" customFormat="1" ht="12.75"/>
    <row r="680" s="193" customFormat="1" ht="12.75"/>
    <row r="681" s="193" customFormat="1" ht="12.75"/>
    <row r="682" s="193" customFormat="1" ht="12.75"/>
    <row r="683" s="193" customFormat="1" ht="12.75"/>
    <row r="684" s="193" customFormat="1" ht="12.75"/>
    <row r="685" s="193" customFormat="1" ht="12.75"/>
    <row r="686" s="193" customFormat="1" ht="12.75"/>
    <row r="687" s="193" customFormat="1" ht="12.75"/>
    <row r="688" s="193" customFormat="1" ht="12.75"/>
    <row r="689" s="193" customFormat="1" ht="12.75"/>
    <row r="690" s="193" customFormat="1" ht="12.75"/>
    <row r="691" s="193" customFormat="1" ht="12.75"/>
    <row r="692" s="193" customFormat="1" ht="12.75"/>
    <row r="693" s="193" customFormat="1" ht="12.75"/>
    <row r="694" s="193" customFormat="1" ht="12.75"/>
    <row r="695" s="193" customFormat="1" ht="12.75"/>
    <row r="696" s="193" customFormat="1" ht="12.75"/>
    <row r="697" s="193" customFormat="1" ht="12.75"/>
    <row r="698" s="193" customFormat="1" ht="12.75"/>
    <row r="699" s="193" customFormat="1" ht="12.75"/>
    <row r="700" s="193" customFormat="1" ht="12.75"/>
    <row r="701" s="193" customFormat="1" ht="12.75"/>
    <row r="702" s="193" customFormat="1" ht="12.75"/>
    <row r="703" s="193" customFormat="1" ht="12.75"/>
    <row r="704" s="193" customFormat="1" ht="12.75"/>
    <row r="705" s="193" customFormat="1" ht="12.75"/>
    <row r="706" s="193" customFormat="1" ht="12.75"/>
    <row r="707" s="193" customFormat="1" ht="12.75"/>
    <row r="708" s="193" customFormat="1" ht="12.75"/>
    <row r="709" s="193" customFormat="1" ht="12.75"/>
    <row r="710" s="193" customFormat="1" ht="12.75"/>
    <row r="711" s="193" customFormat="1" ht="12.75"/>
    <row r="712" s="193" customFormat="1" ht="12.75"/>
    <row r="713" s="193" customFormat="1" ht="12.75"/>
    <row r="714" s="193" customFormat="1" ht="12.75"/>
    <row r="715" s="193" customFormat="1" ht="12.75"/>
    <row r="716" s="193" customFormat="1" ht="12.75"/>
    <row r="717" s="193" customFormat="1" ht="12.75"/>
    <row r="718" s="193" customFormat="1" ht="12.75"/>
    <row r="719" s="193" customFormat="1" ht="12.75"/>
    <row r="720" s="193" customFormat="1" ht="12.75"/>
    <row r="721" s="193" customFormat="1" ht="12.75"/>
    <row r="722" s="193" customFormat="1" ht="12.75"/>
    <row r="723" s="193" customFormat="1" ht="12.75"/>
    <row r="724" s="193" customFormat="1" ht="12.75"/>
    <row r="725" s="193" customFormat="1" ht="12.75"/>
    <row r="726" s="193" customFormat="1" ht="12.75"/>
    <row r="727" s="193" customFormat="1" ht="12.75"/>
    <row r="728" s="193" customFormat="1" ht="12.75"/>
    <row r="729" s="193" customFormat="1" ht="12.75"/>
    <row r="730" s="193" customFormat="1" ht="12.75"/>
    <row r="731" s="193" customFormat="1" ht="12.75"/>
    <row r="732" s="193" customFormat="1" ht="12.75"/>
    <row r="733" s="193" customFormat="1" ht="12.75"/>
    <row r="734" s="193" customFormat="1" ht="12.75"/>
    <row r="735" s="193" customFormat="1" ht="12.75"/>
    <row r="736" s="193" customFormat="1" ht="12.75"/>
    <row r="737" s="193" customFormat="1" ht="12.75"/>
    <row r="738" s="193" customFormat="1" ht="12.75"/>
    <row r="739" s="193" customFormat="1" ht="12.75"/>
    <row r="740" s="193" customFormat="1" ht="12.75"/>
    <row r="741" s="193" customFormat="1" ht="12.75"/>
    <row r="742" s="193" customFormat="1" ht="12.75"/>
    <row r="743" s="193" customFormat="1" ht="12.75"/>
    <row r="744" s="193" customFormat="1" ht="12.75"/>
    <row r="745" s="193" customFormat="1" ht="12.75"/>
    <row r="746" s="193" customFormat="1" ht="12.75"/>
    <row r="747" s="193" customFormat="1" ht="12.75"/>
    <row r="748" s="193" customFormat="1" ht="12.75"/>
    <row r="749" s="193" customFormat="1" ht="12.75"/>
    <row r="750" s="193" customFormat="1" ht="12.75"/>
    <row r="751" s="193" customFormat="1" ht="12.75"/>
    <row r="752" s="193" customFormat="1" ht="12.75"/>
    <row r="753" s="193" customFormat="1" ht="12.75"/>
    <row r="754" s="193" customFormat="1" ht="12.75"/>
    <row r="755" s="193" customFormat="1" ht="12.75"/>
    <row r="756" s="193" customFormat="1" ht="12.75"/>
    <row r="757" s="193" customFormat="1" ht="12.75"/>
    <row r="758" s="193" customFormat="1" ht="12.75"/>
    <row r="759" s="193" customFormat="1" ht="12.75"/>
    <row r="760" s="193" customFormat="1" ht="12.75"/>
    <row r="761" s="193" customFormat="1" ht="12.75"/>
    <row r="762" s="193" customFormat="1" ht="12.75"/>
    <row r="763" s="193" customFormat="1" ht="12.75"/>
    <row r="764" s="193" customFormat="1" ht="12.75"/>
    <row r="765" s="193" customFormat="1" ht="12.75"/>
    <row r="766" s="193" customFormat="1" ht="12.75"/>
    <row r="767" s="193" customFormat="1" ht="12.75"/>
    <row r="768" s="193" customFormat="1" ht="12.75"/>
    <row r="769" s="193" customFormat="1" ht="12.75"/>
    <row r="770" s="193" customFormat="1" ht="12.75"/>
    <row r="771" s="193" customFormat="1" ht="12.75"/>
    <row r="772" s="193" customFormat="1" ht="12.75"/>
    <row r="773" s="193" customFormat="1" ht="12.75"/>
    <row r="774" s="193" customFormat="1" ht="12.75"/>
    <row r="775" s="193" customFormat="1" ht="12.75"/>
    <row r="776" s="193" customFormat="1" ht="12.75"/>
    <row r="777" s="193" customFormat="1" ht="12.75"/>
    <row r="778" s="193" customFormat="1" ht="12.75"/>
    <row r="779" s="193" customFormat="1" ht="12.75"/>
    <row r="780" s="193" customFormat="1" ht="12.75"/>
    <row r="781" s="193" customFormat="1" ht="12.75"/>
    <row r="782" s="193" customFormat="1" ht="12.75"/>
    <row r="783" s="193" customFormat="1" ht="12.75"/>
    <row r="784" s="193" customFormat="1" ht="12.75"/>
    <row r="785" s="193" customFormat="1" ht="12.75"/>
    <row r="786" s="193" customFormat="1" ht="12.75"/>
    <row r="787" s="193" customFormat="1" ht="12.75"/>
    <row r="788" s="193" customFormat="1" ht="12.75"/>
    <row r="789" s="193" customFormat="1" ht="12.75"/>
    <row r="790" s="193" customFormat="1" ht="12.75"/>
    <row r="791" s="193" customFormat="1" ht="12.75"/>
    <row r="792" s="193" customFormat="1" ht="12.75"/>
    <row r="793" s="193" customFormat="1" ht="12.75"/>
    <row r="794" s="193" customFormat="1" ht="12.75"/>
    <row r="795" s="193" customFormat="1" ht="12.75"/>
    <row r="796" s="193" customFormat="1" ht="12.75"/>
    <row r="797" s="193" customFormat="1" ht="12.75"/>
    <row r="798" s="193" customFormat="1" ht="12.75"/>
    <row r="799" s="193" customFormat="1" ht="12.75"/>
    <row r="800" s="193" customFormat="1" ht="12.75"/>
    <row r="801" s="193" customFormat="1" ht="12.75"/>
    <row r="802" s="193" customFormat="1" ht="12.75"/>
    <row r="803" s="193" customFormat="1" ht="12.75"/>
    <row r="804" s="193" customFormat="1" ht="12.75"/>
    <row r="805" s="193" customFormat="1" ht="12.75"/>
    <row r="806" s="193" customFormat="1" ht="12.75"/>
    <row r="807" s="193" customFormat="1" ht="12.75"/>
    <row r="808" s="193" customFormat="1" ht="12.75"/>
    <row r="809" s="193" customFormat="1" ht="12.75"/>
    <row r="810" s="193" customFormat="1" ht="12.75"/>
    <row r="811" s="193" customFormat="1" ht="12.75"/>
    <row r="812" s="193" customFormat="1" ht="12.75"/>
    <row r="813" s="193" customFormat="1" ht="12.75"/>
    <row r="814" s="193" customFormat="1" ht="12.75"/>
    <row r="815" s="193" customFormat="1" ht="12.75"/>
    <row r="816" s="193" customFormat="1" ht="12.75"/>
    <row r="817" s="193" customFormat="1" ht="12.75"/>
    <row r="818" s="193" customFormat="1" ht="12.75"/>
    <row r="819" s="193" customFormat="1" ht="12.75"/>
    <row r="820" s="193" customFormat="1" ht="12.75"/>
    <row r="821" s="193" customFormat="1" ht="12.75"/>
    <row r="822" s="193" customFormat="1" ht="12.75"/>
    <row r="823" s="193" customFormat="1" ht="12.75"/>
    <row r="824" s="193" customFormat="1" ht="12.75"/>
    <row r="825" s="193" customFormat="1" ht="12.75"/>
    <row r="826" s="193" customFormat="1" ht="12.75"/>
    <row r="827" s="193" customFormat="1" ht="12.75"/>
    <row r="828" s="193" customFormat="1" ht="12.75"/>
    <row r="829" s="193" customFormat="1" ht="12.75"/>
    <row r="830" s="193" customFormat="1" ht="12.75"/>
    <row r="831" s="193" customFormat="1" ht="12.75"/>
    <row r="832" s="193" customFormat="1" ht="12.75"/>
    <row r="833" s="193" customFormat="1" ht="12.75"/>
    <row r="834" s="193" customFormat="1" ht="12.75"/>
    <row r="835" s="193" customFormat="1" ht="12.75"/>
    <row r="836" s="193" customFormat="1" ht="12.75"/>
    <row r="837" s="193" customFormat="1" ht="12.75"/>
    <row r="838" s="193" customFormat="1" ht="12.75"/>
    <row r="839" s="193" customFormat="1" ht="12.75"/>
    <row r="840" s="193" customFormat="1" ht="12.75"/>
    <row r="841" s="193" customFormat="1" ht="12.75"/>
    <row r="842" s="193" customFormat="1" ht="12.75"/>
    <row r="843" s="193" customFormat="1" ht="12.75"/>
    <row r="844" s="193" customFormat="1" ht="12.75"/>
    <row r="845" s="193" customFormat="1" ht="12.75"/>
    <row r="846" s="193" customFormat="1" ht="12.75"/>
    <row r="847" s="193" customFormat="1" ht="12.75"/>
    <row r="848" s="193" customFormat="1" ht="12.75"/>
    <row r="849" s="193" customFormat="1" ht="12.75"/>
    <row r="850" s="193" customFormat="1" ht="12.75"/>
    <row r="851" s="193" customFormat="1" ht="12.75"/>
    <row r="852" s="193" customFormat="1" ht="12.75"/>
    <row r="853" s="193" customFormat="1" ht="12.75"/>
    <row r="854" s="193" customFormat="1" ht="12.75"/>
    <row r="855" s="193" customFormat="1" ht="12.75"/>
    <row r="856" s="193" customFormat="1" ht="12.75"/>
    <row r="857" s="193" customFormat="1" ht="12.75"/>
    <row r="858" s="193" customFormat="1" ht="12.75"/>
    <row r="859" s="193" customFormat="1" ht="12.75"/>
    <row r="860" s="193" customFormat="1" ht="12.75"/>
    <row r="861" s="193" customFormat="1" ht="12.75"/>
    <row r="862" s="193" customFormat="1" ht="12.75"/>
    <row r="863" s="193" customFormat="1" ht="12.75"/>
    <row r="864" s="193" customFormat="1" ht="12.75"/>
    <row r="865" s="193" customFormat="1" ht="12.75"/>
    <row r="866" s="193" customFormat="1" ht="12.75"/>
    <row r="867" s="193" customFormat="1" ht="12.75"/>
    <row r="868" s="193" customFormat="1" ht="12.75"/>
    <row r="869" s="193" customFormat="1" ht="12.75"/>
    <row r="870" s="193" customFormat="1" ht="12.75"/>
    <row r="871" s="193" customFormat="1" ht="12.75"/>
    <row r="872" s="193" customFormat="1" ht="12.75"/>
    <row r="873" s="193" customFormat="1" ht="12.75"/>
    <row r="874" s="193" customFormat="1" ht="12.75"/>
    <row r="875" s="193" customFormat="1" ht="12.75"/>
    <row r="876" s="193" customFormat="1" ht="12.75"/>
    <row r="877" s="193" customFormat="1" ht="12.75"/>
    <row r="878" s="193" customFormat="1" ht="12.75"/>
    <row r="879" s="193" customFormat="1" ht="12.75"/>
    <row r="880" s="193" customFormat="1" ht="12.75"/>
    <row r="881" s="193" customFormat="1" ht="12.75"/>
    <row r="882" s="193" customFormat="1" ht="12.75"/>
    <row r="883" s="193" customFormat="1" ht="12.75"/>
    <row r="884" s="193" customFormat="1" ht="12.75"/>
    <row r="885" s="193" customFormat="1" ht="12.75"/>
    <row r="886" s="193" customFormat="1" ht="12.75"/>
    <row r="887" s="193" customFormat="1" ht="12.75"/>
    <row r="888" s="193" customFormat="1" ht="12.75"/>
    <row r="889" s="193" customFormat="1" ht="12.75"/>
    <row r="890" s="193" customFormat="1" ht="12.75"/>
    <row r="891" s="193" customFormat="1" ht="12.75"/>
    <row r="892" s="193" customFormat="1" ht="12.75"/>
    <row r="893" s="193" customFormat="1" ht="12.75"/>
    <row r="894" s="193" customFormat="1" ht="12.75"/>
    <row r="895" s="193" customFormat="1" ht="12.75"/>
    <row r="896" s="193" customFormat="1" ht="12.75"/>
    <row r="897" s="193" customFormat="1" ht="12.75"/>
    <row r="898" s="193" customFormat="1" ht="12.75"/>
    <row r="899" s="193" customFormat="1" ht="12.75"/>
    <row r="900" s="193" customFormat="1" ht="12.75"/>
    <row r="901" s="193" customFormat="1" ht="12.75"/>
    <row r="902" s="193" customFormat="1" ht="12.75"/>
    <row r="903" s="193" customFormat="1" ht="12.75"/>
    <row r="904" s="193" customFormat="1" ht="12.75"/>
    <row r="905" s="193" customFormat="1" ht="12.75"/>
    <row r="906" s="193" customFormat="1" ht="12.75"/>
    <row r="907" s="193" customFormat="1" ht="12.75"/>
    <row r="908" s="193" customFormat="1" ht="12.75"/>
    <row r="909" s="193" customFormat="1" ht="12.75"/>
    <row r="910" s="193" customFormat="1" ht="12.75"/>
    <row r="911" s="193" customFormat="1" ht="12.75"/>
    <row r="912" s="193" customFormat="1" ht="12.75"/>
    <row r="913" s="193" customFormat="1" ht="12.75"/>
    <row r="914" s="193" customFormat="1" ht="12.75"/>
    <row r="915" s="193" customFormat="1" ht="12.75"/>
    <row r="916" s="193" customFormat="1" ht="12.75"/>
    <row r="917" s="193" customFormat="1" ht="12.75"/>
    <row r="918" s="193" customFormat="1" ht="12.75"/>
    <row r="919" s="193" customFormat="1" ht="12.75"/>
    <row r="920" s="193" customFormat="1" ht="12.75"/>
    <row r="921" s="193" customFormat="1" ht="12.75"/>
    <row r="922" s="193" customFormat="1" ht="12.75"/>
    <row r="923" s="193" customFormat="1" ht="12.75"/>
    <row r="924" s="193" customFormat="1" ht="12.75"/>
    <row r="925" s="193" customFormat="1" ht="12.75"/>
    <row r="926" s="193" customFormat="1" ht="12.75"/>
    <row r="927" s="193" customFormat="1" ht="12.75"/>
    <row r="928" s="193" customFormat="1" ht="12.75"/>
    <row r="929" s="193" customFormat="1" ht="12.75"/>
    <row r="930" s="193" customFormat="1" ht="12.75"/>
    <row r="931" s="193" customFormat="1" ht="12.75"/>
    <row r="932" s="193" customFormat="1" ht="12.75"/>
    <row r="933" s="193" customFormat="1" ht="12.75"/>
    <row r="934" s="193" customFormat="1" ht="12.75"/>
    <row r="935" s="193" customFormat="1" ht="12.75"/>
    <row r="936" s="193" customFormat="1" ht="12.75"/>
    <row r="937" s="193" customFormat="1" ht="12.75"/>
    <row r="938" s="193" customFormat="1" ht="12.75"/>
    <row r="939" s="193" customFormat="1" ht="12.75"/>
    <row r="940" s="193" customFormat="1" ht="12.75"/>
    <row r="941" s="193" customFormat="1" ht="12.75"/>
    <row r="942" s="193" customFormat="1" ht="12.75"/>
    <row r="943" s="193" customFormat="1" ht="12.75"/>
    <row r="944" s="193" customFormat="1" ht="12.75"/>
    <row r="945" s="193" customFormat="1" ht="12.75"/>
    <row r="946" s="193" customFormat="1" ht="12.75"/>
    <row r="947" s="193" customFormat="1" ht="12.75"/>
    <row r="948" s="193" customFormat="1" ht="12.75"/>
    <row r="949" s="193" customFormat="1" ht="12.75"/>
    <row r="950" s="193" customFormat="1" ht="12.75"/>
    <row r="951" s="193" customFormat="1" ht="12.75"/>
    <row r="952" s="193" customFormat="1" ht="12.75"/>
    <row r="953" s="193" customFormat="1" ht="12.75"/>
    <row r="954" s="193" customFormat="1" ht="12.75"/>
    <row r="955" s="193" customFormat="1" ht="12.75"/>
    <row r="956" s="193" customFormat="1" ht="12.75"/>
    <row r="957" s="193" customFormat="1" ht="12.75"/>
    <row r="958" s="193" customFormat="1" ht="12.75"/>
    <row r="959" s="193" customFormat="1" ht="12.75"/>
    <row r="960" s="193" customFormat="1" ht="12.75"/>
    <row r="961" s="193" customFormat="1" ht="12.75"/>
    <row r="962" s="193" customFormat="1" ht="12.75"/>
    <row r="963" s="193" customFormat="1" ht="12.75"/>
    <row r="964" s="193" customFormat="1" ht="12.75"/>
    <row r="965" s="193" customFormat="1" ht="12.75"/>
    <row r="966" s="193" customFormat="1" ht="12.75"/>
    <row r="967" s="193" customFormat="1" ht="12.75"/>
    <row r="968" s="193" customFormat="1" ht="12.75"/>
    <row r="969" s="193" customFormat="1" ht="12.75"/>
    <row r="970" s="193" customFormat="1" ht="12.75"/>
    <row r="971" s="193" customFormat="1" ht="12.75"/>
    <row r="972" s="193" customFormat="1" ht="12.75"/>
    <row r="973" s="193" customFormat="1" ht="12.75"/>
    <row r="974" s="193" customFormat="1" ht="12.75"/>
    <row r="975" s="193" customFormat="1" ht="12.75"/>
    <row r="976" s="193" customFormat="1" ht="12.75"/>
    <row r="977" s="193" customFormat="1" ht="12.75"/>
    <row r="978" s="193" customFormat="1" ht="12.75"/>
    <row r="979" s="193" customFormat="1" ht="12.75"/>
    <row r="980" s="193" customFormat="1" ht="12.75"/>
    <row r="981" s="193" customFormat="1" ht="12.75"/>
    <row r="982" s="193" customFormat="1" ht="12.75"/>
    <row r="983" s="193" customFormat="1" ht="12.75"/>
    <row r="984" s="193" customFormat="1" ht="12.75"/>
    <row r="985" s="193" customFormat="1" ht="12.75"/>
    <row r="986" s="193" customFormat="1" ht="12.75"/>
    <row r="987" s="193" customFormat="1" ht="12.75"/>
    <row r="988" s="193" customFormat="1" ht="12.75"/>
    <row r="989" s="193" customFormat="1" ht="12.75"/>
    <row r="990" s="193" customFormat="1" ht="12.75"/>
    <row r="991" s="193" customFormat="1" ht="12.75"/>
    <row r="992" s="193" customFormat="1" ht="12.75"/>
    <row r="993" s="193" customFormat="1" ht="12.75"/>
    <row r="994" s="193" customFormat="1" ht="12.75"/>
    <row r="995" s="193" customFormat="1" ht="12.75"/>
    <row r="996" s="193" customFormat="1" ht="12.75"/>
    <row r="997" s="193" customFormat="1" ht="12.75"/>
    <row r="998" s="193" customFormat="1" ht="12.75"/>
    <row r="999" s="193" customFormat="1" ht="12.75"/>
    <row r="1000" s="193" customFormat="1" ht="12.75"/>
    <row r="1001" s="193" customFormat="1" ht="12.75"/>
    <row r="1002" s="193" customFormat="1" ht="12.75"/>
    <row r="1003" s="193" customFormat="1" ht="12.75"/>
    <row r="1004" s="193" customFormat="1" ht="12.75"/>
    <row r="1005" s="193" customFormat="1" ht="12.75"/>
    <row r="1006" s="193" customFormat="1" ht="12.75"/>
    <row r="1007" s="193" customFormat="1" ht="12.75"/>
    <row r="1008" s="193" customFormat="1" ht="12.75"/>
    <row r="1009" s="193" customFormat="1" ht="12.75"/>
    <row r="1010" s="193" customFormat="1" ht="12.75"/>
    <row r="1011" s="193" customFormat="1" ht="12.75"/>
    <row r="1012" s="193" customFormat="1" ht="12.75"/>
    <row r="1013" s="193" customFormat="1" ht="12.75"/>
    <row r="1014" s="193" customFormat="1" ht="12.75"/>
    <row r="1015" s="193" customFormat="1" ht="12.75"/>
    <row r="1016" s="193" customFormat="1" ht="12.75"/>
    <row r="1017" s="193" customFormat="1" ht="12.75"/>
    <row r="1018" s="193" customFormat="1" ht="12.75"/>
    <row r="1019" s="193" customFormat="1" ht="12.75"/>
    <row r="1020" s="193" customFormat="1" ht="12.75"/>
    <row r="1021" s="193" customFormat="1" ht="12.75"/>
    <row r="1022" s="193" customFormat="1" ht="12.75"/>
    <row r="1023" s="193" customFormat="1" ht="12.75"/>
    <row r="1024" s="193" customFormat="1" ht="12.75"/>
    <row r="1025" s="193" customFormat="1" ht="12.75"/>
    <row r="1026" s="193" customFormat="1" ht="12.75"/>
    <row r="1027" s="193" customFormat="1" ht="12.75"/>
    <row r="1028" s="193" customFormat="1" ht="12.75"/>
    <row r="1029" s="193" customFormat="1" ht="12.75"/>
    <row r="1030" s="193" customFormat="1" ht="12.75"/>
    <row r="1031" s="193" customFormat="1" ht="12.75"/>
    <row r="1032" s="193" customFormat="1" ht="12.75"/>
    <row r="1033" s="193" customFormat="1" ht="12.75"/>
    <row r="1034" s="193" customFormat="1" ht="12.75"/>
    <row r="1035" s="193" customFormat="1" ht="12.75"/>
    <row r="1036" s="193" customFormat="1" ht="12.75"/>
    <row r="1037" s="193" customFormat="1" ht="12.75"/>
    <row r="1038" s="193" customFormat="1" ht="12.75"/>
    <row r="1039" s="193" customFormat="1" ht="12.75"/>
    <row r="1040" s="193" customFormat="1" ht="12.75"/>
    <row r="1041" s="193" customFormat="1" ht="12.75"/>
    <row r="1042" s="193" customFormat="1" ht="12.75"/>
    <row r="1043" s="193" customFormat="1" ht="12.75"/>
    <row r="1044" s="193" customFormat="1" ht="12.75"/>
    <row r="1045" s="193" customFormat="1" ht="12.75"/>
    <row r="1046" s="193" customFormat="1" ht="12.75"/>
    <row r="1047" s="193" customFormat="1" ht="12.75"/>
    <row r="1048" s="193" customFormat="1" ht="12.75"/>
    <row r="1049" s="193" customFormat="1" ht="12.75"/>
    <row r="1050" s="193" customFormat="1" ht="12.75"/>
    <row r="1051" s="193" customFormat="1" ht="12.75"/>
    <row r="1052" s="193" customFormat="1" ht="12.75"/>
    <row r="1053" s="193" customFormat="1" ht="12.75"/>
    <row r="1054" s="193" customFormat="1" ht="12.75"/>
    <row r="1055" s="193" customFormat="1" ht="12.75"/>
    <row r="1056" s="193" customFormat="1" ht="12.75"/>
    <row r="1057" s="193" customFormat="1" ht="12.75"/>
    <row r="1058" s="193" customFormat="1" ht="12.75"/>
    <row r="1059" s="193" customFormat="1" ht="12.75"/>
    <row r="1060" s="193" customFormat="1" ht="12.75"/>
    <row r="1061" s="193" customFormat="1" ht="12.75"/>
    <row r="1062" s="193" customFormat="1" ht="12.75"/>
    <row r="1063" s="193" customFormat="1" ht="12.75"/>
    <row r="1064" s="193" customFormat="1" ht="12.75"/>
    <row r="1065" s="193" customFormat="1" ht="12.75"/>
    <row r="1066" s="193" customFormat="1" ht="12.75"/>
    <row r="1067" s="193" customFormat="1" ht="12.75"/>
    <row r="1068" s="193" customFormat="1" ht="12.75"/>
    <row r="1069" s="193" customFormat="1" ht="12.75"/>
    <row r="1070" s="193" customFormat="1" ht="12.75"/>
    <row r="1071" s="193" customFormat="1" ht="12.75"/>
    <row r="1072" s="193" customFormat="1" ht="12.75"/>
    <row r="1073" s="193" customFormat="1" ht="12.75"/>
    <row r="1074" s="193" customFormat="1" ht="12.75"/>
    <row r="1075" s="193" customFormat="1" ht="12.75"/>
    <row r="1076" s="193" customFormat="1" ht="12.75"/>
    <row r="1077" s="193" customFormat="1" ht="12.75"/>
    <row r="1078" s="193" customFormat="1" ht="12.75"/>
    <row r="1079" s="193" customFormat="1" ht="12.75"/>
    <row r="1080" s="193" customFormat="1" ht="12.75"/>
    <row r="1081" s="193" customFormat="1" ht="12.75"/>
    <row r="1082" s="193" customFormat="1" ht="12.75"/>
    <row r="1083" s="193" customFormat="1" ht="12.75"/>
    <row r="1084" s="193" customFormat="1" ht="12.75"/>
    <row r="1085" s="193" customFormat="1" ht="12.75"/>
    <row r="1086" s="193" customFormat="1" ht="12.75"/>
    <row r="1087" s="193" customFormat="1" ht="12.75"/>
    <row r="1088" s="193" customFormat="1" ht="12.75"/>
    <row r="1089" s="193" customFormat="1" ht="12.75"/>
    <row r="1090" s="193" customFormat="1" ht="12.75"/>
    <row r="1091" s="193" customFormat="1" ht="12.75"/>
    <row r="1092" s="193" customFormat="1" ht="12.75"/>
    <row r="1093" s="193" customFormat="1" ht="12.75"/>
    <row r="1094" s="193" customFormat="1" ht="12.75"/>
    <row r="1095" s="193" customFormat="1" ht="12.75"/>
    <row r="1096" s="193" customFormat="1" ht="12.75"/>
    <row r="1097" s="193" customFormat="1" ht="12.75"/>
    <row r="1098" s="193" customFormat="1" ht="12.75"/>
    <row r="1099" s="193" customFormat="1" ht="12.75"/>
    <row r="1100" s="193" customFormat="1" ht="12.75"/>
    <row r="1101" s="193" customFormat="1" ht="12.75"/>
    <row r="1102" s="193" customFormat="1" ht="12.75"/>
    <row r="1103" s="193" customFormat="1" ht="12.75"/>
    <row r="1104" s="193" customFormat="1" ht="12.75"/>
    <row r="1105" s="193" customFormat="1" ht="12.75"/>
    <row r="1106" s="193" customFormat="1" ht="12.75"/>
    <row r="1107" s="193" customFormat="1" ht="12.75"/>
    <row r="1108" s="193" customFormat="1" ht="12.75"/>
    <row r="1109" s="193" customFormat="1" ht="12.75"/>
    <row r="1110" s="193" customFormat="1" ht="12.75"/>
    <row r="1111" spans="8:14" s="193" customFormat="1" ht="12.75">
      <c r="H1111" s="194"/>
      <c r="I1111" s="194"/>
      <c r="J1111" s="194"/>
      <c r="K1111" s="194"/>
      <c r="L1111" s="194"/>
      <c r="M1111" s="194"/>
      <c r="N1111" s="194"/>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2004-05-25T11:28:42Z</cp:lastPrinted>
  <dcterms:created xsi:type="dcterms:W3CDTF">2002-02-15T09:17:36Z</dcterms:created>
  <dcterms:modified xsi:type="dcterms:W3CDTF">2004-05-26T10:14:15Z</dcterms:modified>
  <cp:category/>
  <cp:version/>
  <cp:contentType/>
  <cp:contentStatus/>
</cp:coreProperties>
</file>