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tabRatio="735" activeTab="0"/>
  </bookViews>
  <sheets>
    <sheet name="9798finaal" sheetId="1" r:id="rId1"/>
  </sheets>
  <definedNames/>
  <calcPr fullCalcOnLoad="1"/>
</workbook>
</file>

<file path=xl/sharedStrings.xml><?xml version="1.0" encoding="utf-8"?>
<sst xmlns="http://schemas.openxmlformats.org/spreadsheetml/2006/main" count="133" uniqueCount="61">
  <si>
    <t>Total</t>
  </si>
  <si>
    <t>Totaal</t>
  </si>
  <si>
    <t>Human</t>
  </si>
  <si>
    <t>Menslik</t>
  </si>
  <si>
    <t>Voer</t>
  </si>
  <si>
    <t>Feed</t>
  </si>
  <si>
    <t>Menslike mark</t>
  </si>
  <si>
    <t>Uitvoere</t>
  </si>
  <si>
    <t>Verwerkers</t>
  </si>
  <si>
    <t>Opbergers, handelaars</t>
  </si>
  <si>
    <t>a) Opening stock (1)</t>
  </si>
  <si>
    <t>b) Acquisition</t>
  </si>
  <si>
    <t>Imported</t>
  </si>
  <si>
    <t>c) Utilisation</t>
  </si>
  <si>
    <t>Processed for:</t>
  </si>
  <si>
    <t>Human market</t>
  </si>
  <si>
    <t>Animal market</t>
  </si>
  <si>
    <t>Sold to end-consumers</t>
  </si>
  <si>
    <t>Exports</t>
  </si>
  <si>
    <t>Storers,  traders</t>
  </si>
  <si>
    <t>Processors</t>
  </si>
  <si>
    <t>(a) Beginvoorraad (1)</t>
  </si>
  <si>
    <t>(b) Verkryging</t>
  </si>
  <si>
    <t>Ingevoer</t>
  </si>
  <si>
    <t>(c) Aanwending</t>
  </si>
  <si>
    <t>Verwerk vir:</t>
  </si>
  <si>
    <t>Dierevoer mark</t>
  </si>
  <si>
    <t>Verkope aan eindverbruikers</t>
  </si>
  <si>
    <t>(h) Totale voorraad (f) + (g)</t>
  </si>
  <si>
    <t>Ending stock declared:</t>
  </si>
  <si>
    <t>(h) Total stock (f)+(g)</t>
  </si>
  <si>
    <t>SMI-1298                                                                                                             Monthly announcement of information / Maandelikse bekendmaking van inligting                                                                                                            21/12/98</t>
  </si>
  <si>
    <t xml:space="preserve">  '000 t</t>
  </si>
  <si>
    <t>Nov '97</t>
  </si>
  <si>
    <t>Dec/Des '97</t>
  </si>
  <si>
    <t>Jan '98</t>
  </si>
  <si>
    <t>Feb '98</t>
  </si>
  <si>
    <t>Mar/Mrt '98</t>
  </si>
  <si>
    <t>Apr '98</t>
  </si>
  <si>
    <t>May/Mei '98</t>
  </si>
  <si>
    <t>Jun '98</t>
  </si>
  <si>
    <t>Jul '98</t>
  </si>
  <si>
    <t>Aug '98</t>
  </si>
  <si>
    <t>Sep '98</t>
  </si>
  <si>
    <t>Oct/Okt '98</t>
  </si>
  <si>
    <t>Prog Nov '97 - Oct/Okt '98</t>
  </si>
  <si>
    <t>Aangekoop van produsente(2)</t>
  </si>
  <si>
    <t>(d) Total stock</t>
  </si>
  <si>
    <t>(d) Totale voorraad</t>
  </si>
  <si>
    <t>(e) Own unutilised stock - see (d)</t>
  </si>
  <si>
    <t>(f) Producers stock (4)</t>
  </si>
  <si>
    <t>(g) Total stock (e)+(f)</t>
  </si>
  <si>
    <t>(g) Totale voorraad (e) + (f)</t>
  </si>
  <si>
    <r>
      <t xml:space="preserve">Purchases from producers </t>
    </r>
    <r>
      <rPr>
        <b/>
        <sz val="12"/>
        <rFont val="Arial"/>
        <family val="2"/>
      </rPr>
      <t>(2)</t>
    </r>
  </si>
  <si>
    <t>OATS/HAWER - 1997/98 Marketing Year (Nov - Oct) / 1997/98-Bemarkingsjaar (Nov - Okt)</t>
  </si>
  <si>
    <t>Eindvoorraad verklaar:</t>
  </si>
  <si>
    <t>(e) Eie onaangewende voorraad - sien (d)</t>
  </si>
  <si>
    <t>(f) Produsentevoorraad (4)</t>
  </si>
  <si>
    <t>(1)  Excluding stock in transit and 4 941ton delivered during October 1997 / Uitgesluit voorraad in transito en 4 941ton in Oktober 1997 gelewer.</t>
  </si>
  <si>
    <t>(2)  Includes a portion of the production of developing producers - the balance will not necessarily be included here. Includes 4 941ton delivered during October 1997 and 441t delivered during October 1998.</t>
  </si>
  <si>
    <t xml:space="preserve">  Ingesluit 'n deel van produksie van opkomende produsente - die balans sal nie noodwendig hier ingesluit word nie. Ingesluit 4 941ton gelewer gedurende Okober 1997 en 441t gedurende Oktober 1998 gelewer.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</si>
</sst>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mmmm\-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0" xfId="0" applyNumberFormat="1" applyFont="1" applyBorder="1" applyAlignment="1" quotePrefix="1">
      <alignment horizontal="center"/>
    </xf>
    <xf numFmtId="17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7" fontId="4" fillId="0" borderId="6" xfId="0" applyNumberFormat="1" applyFont="1" applyBorder="1" applyAlignment="1">
      <alignment horizontal="center"/>
    </xf>
    <xf numFmtId="17" fontId="4" fillId="0" borderId="7" xfId="0" applyNumberFormat="1" applyFont="1" applyBorder="1" applyAlignment="1" quotePrefix="1">
      <alignment horizontal="center"/>
    </xf>
    <xf numFmtId="17" fontId="4" fillId="0" borderId="8" xfId="0" applyNumberFormat="1" applyFont="1" applyBorder="1" applyAlignment="1" quotePrefix="1">
      <alignment horizontal="center"/>
    </xf>
    <xf numFmtId="17" fontId="4" fillId="0" borderId="7" xfId="0" applyNumberFormat="1" applyFont="1" applyBorder="1" applyAlignment="1" quotePrefix="1">
      <alignment horizontal="center"/>
    </xf>
    <xf numFmtId="17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1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79" fontId="4" fillId="0" borderId="7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0" fontId="4" fillId="0" borderId="10" xfId="0" applyFont="1" applyBorder="1" applyAlignment="1">
      <alignment/>
    </xf>
    <xf numFmtId="179" fontId="4" fillId="0" borderId="23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179" fontId="4" fillId="0" borderId="5" xfId="0" applyNumberFormat="1" applyFont="1" applyBorder="1" applyAlignment="1">
      <alignment/>
    </xf>
    <xf numFmtId="179" fontId="4" fillId="0" borderId="4" xfId="0" applyNumberFormat="1" applyFont="1" applyBorder="1" applyAlignment="1">
      <alignment/>
    </xf>
    <xf numFmtId="179" fontId="4" fillId="0" borderId="24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79" fontId="4" fillId="0" borderId="15" xfId="0" applyNumberFormat="1" applyFont="1" applyBorder="1" applyAlignment="1">
      <alignment/>
    </xf>
    <xf numFmtId="179" fontId="4" fillId="0" borderId="27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179" fontId="4" fillId="0" borderId="3" xfId="0" applyNumberFormat="1" applyFont="1" applyBorder="1" applyAlignment="1">
      <alignment/>
    </xf>
    <xf numFmtId="0" fontId="4" fillId="0" borderId="9" xfId="0" applyFont="1" applyBorder="1" applyAlignment="1" quotePrefix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31" xfId="0" applyFont="1" applyBorder="1" applyAlignment="1">
      <alignment/>
    </xf>
    <xf numFmtId="179" fontId="4" fillId="0" borderId="32" xfId="0" applyNumberFormat="1" applyFont="1" applyBorder="1" applyAlignment="1">
      <alignment/>
    </xf>
    <xf numFmtId="179" fontId="4" fillId="0" borderId="33" xfId="0" applyNumberFormat="1" applyFont="1" applyBorder="1" applyAlignment="1">
      <alignment/>
    </xf>
    <xf numFmtId="179" fontId="4" fillId="0" borderId="34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9" xfId="0" applyFont="1" applyBorder="1" applyAlignment="1">
      <alignment/>
    </xf>
    <xf numFmtId="179" fontId="4" fillId="0" borderId="36" xfId="0" applyNumberFormat="1" applyFont="1" applyBorder="1" applyAlignment="1">
      <alignment/>
    </xf>
    <xf numFmtId="179" fontId="4" fillId="0" borderId="37" xfId="0" applyNumberFormat="1" applyFont="1" applyBorder="1" applyAlignment="1">
      <alignment/>
    </xf>
    <xf numFmtId="179" fontId="4" fillId="0" borderId="3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30" xfId="0" applyNumberFormat="1" applyFont="1" applyBorder="1" applyAlignment="1">
      <alignment/>
    </xf>
    <xf numFmtId="179" fontId="4" fillId="0" borderId="39" xfId="0" applyNumberFormat="1" applyFont="1" applyBorder="1" applyAlignment="1">
      <alignment/>
    </xf>
    <xf numFmtId="179" fontId="4" fillId="0" borderId="40" xfId="0" applyNumberFormat="1" applyFont="1" applyBorder="1" applyAlignment="1">
      <alignment/>
    </xf>
    <xf numFmtId="179" fontId="4" fillId="0" borderId="41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3" xfId="0" applyFont="1" applyBorder="1" applyAlignment="1">
      <alignment/>
    </xf>
    <xf numFmtId="179" fontId="4" fillId="0" borderId="44" xfId="0" applyNumberFormat="1" applyFont="1" applyBorder="1" applyAlignment="1">
      <alignment/>
    </xf>
    <xf numFmtId="179" fontId="4" fillId="0" borderId="45" xfId="0" applyNumberFormat="1" applyFont="1" applyBorder="1" applyAlignment="1">
      <alignment/>
    </xf>
    <xf numFmtId="179" fontId="4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7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457200</xdr:colOff>
      <xdr:row>0</xdr:row>
      <xdr:rowOff>28575</xdr:rowOff>
    </xdr:from>
    <xdr:to>
      <xdr:col>29</xdr:col>
      <xdr:colOff>266700</xdr:colOff>
      <xdr:row>2</xdr:row>
      <xdr:rowOff>228600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8575"/>
          <a:ext cx="7524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V96"/>
  <sheetViews>
    <sheetView tabSelected="1" zoomScale="75" zoomScaleNormal="75" workbookViewId="0" topLeftCell="P1">
      <selection activeCell="AF12" sqref="AF12"/>
    </sheetView>
  </sheetViews>
  <sheetFormatPr defaultColWidth="9.140625" defaultRowHeight="12.75"/>
  <cols>
    <col min="1" max="1" width="0.9921875" style="3" customWidth="1"/>
    <col min="2" max="2" width="1.421875" style="3" customWidth="1"/>
    <col min="3" max="3" width="1.28515625" style="3" customWidth="1"/>
    <col min="4" max="4" width="15.421875" style="3" customWidth="1"/>
    <col min="5" max="5" width="11.140625" style="3" customWidth="1"/>
    <col min="6" max="6" width="9.28125" style="3" bestFit="1" customWidth="1"/>
    <col min="7" max="7" width="8.00390625" style="3" bestFit="1" customWidth="1"/>
    <col min="8" max="8" width="8.57421875" style="3" bestFit="1" customWidth="1"/>
    <col min="9" max="9" width="9.28125" style="3" bestFit="1" customWidth="1"/>
    <col min="10" max="10" width="8.00390625" style="3" customWidth="1"/>
    <col min="11" max="11" width="8.57421875" style="3" bestFit="1" customWidth="1"/>
    <col min="12" max="12" width="9.28125" style="3" bestFit="1" customWidth="1"/>
    <col min="13" max="13" width="7.140625" style="3" bestFit="1" customWidth="1"/>
    <col min="14" max="14" width="8.57421875" style="3" bestFit="1" customWidth="1"/>
    <col min="15" max="15" width="9.28125" style="3" bestFit="1" customWidth="1"/>
    <col min="16" max="16" width="7.140625" style="3" bestFit="1" customWidth="1"/>
    <col min="17" max="17" width="8.57421875" style="3" bestFit="1" customWidth="1"/>
    <col min="18" max="18" width="9.28125" style="3" bestFit="1" customWidth="1"/>
    <col min="19" max="19" width="7.140625" style="3" bestFit="1" customWidth="1"/>
    <col min="20" max="20" width="8.57421875" style="3" bestFit="1" customWidth="1"/>
    <col min="21" max="21" width="9.28125" style="3" bestFit="1" customWidth="1"/>
    <col min="22" max="22" width="7.140625" style="3" bestFit="1" customWidth="1"/>
    <col min="23" max="23" width="8.57421875" style="3" bestFit="1" customWidth="1"/>
    <col min="24" max="24" width="9.28125" style="3" bestFit="1" customWidth="1"/>
    <col min="25" max="25" width="7.140625" style="3" bestFit="1" customWidth="1"/>
    <col min="26" max="26" width="8.57421875" style="3" bestFit="1" customWidth="1"/>
    <col min="27" max="27" width="9.28125" style="3" bestFit="1" customWidth="1"/>
    <col min="28" max="28" width="7.140625" style="3" bestFit="1" customWidth="1"/>
    <col min="29" max="29" width="8.57421875" style="3" bestFit="1" customWidth="1"/>
    <col min="30" max="30" width="9.28125" style="3" bestFit="1" customWidth="1"/>
    <col min="31" max="31" width="7.140625" style="3" bestFit="1" customWidth="1"/>
    <col min="32" max="32" width="8.57421875" style="3" bestFit="1" customWidth="1"/>
    <col min="33" max="33" width="9.28125" style="3" bestFit="1" customWidth="1"/>
    <col min="34" max="34" width="7.140625" style="3" bestFit="1" customWidth="1"/>
    <col min="35" max="35" width="8.57421875" style="3" bestFit="1" customWidth="1"/>
    <col min="36" max="36" width="9.28125" style="3" bestFit="1" customWidth="1"/>
    <col min="37" max="37" width="7.140625" style="3" bestFit="1" customWidth="1"/>
    <col min="38" max="38" width="8.57421875" style="3" bestFit="1" customWidth="1"/>
    <col min="39" max="39" width="9.28125" style="3" bestFit="1" customWidth="1"/>
    <col min="40" max="40" width="7.140625" style="3" bestFit="1" customWidth="1"/>
    <col min="41" max="41" width="8.57421875" style="3" bestFit="1" customWidth="1"/>
    <col min="42" max="42" width="9.28125" style="3" bestFit="1" customWidth="1"/>
    <col min="43" max="43" width="9.8515625" style="3" customWidth="1"/>
    <col min="44" max="44" width="8.57421875" style="3" bestFit="1" customWidth="1"/>
    <col min="45" max="45" width="9.140625" style="3" customWidth="1"/>
    <col min="46" max="46" width="32.28125" style="3" customWidth="1"/>
    <col min="47" max="47" width="1.1484375" style="3" customWidth="1"/>
    <col min="48" max="48" width="1.57421875" style="3" customWidth="1"/>
    <col min="49" max="16384" width="9.140625" style="3" customWidth="1"/>
  </cols>
  <sheetData>
    <row r="1" ht="30.75" customHeight="1"/>
    <row r="2" ht="30" customHeight="1"/>
    <row r="3" ht="30" customHeight="1"/>
    <row r="4" spans="1:48" s="16" customFormat="1" ht="21.75" customHeight="1">
      <c r="A4" s="123" t="s">
        <v>31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5"/>
      <c r="AT4" s="15"/>
      <c r="AU4" s="15"/>
      <c r="AV4" s="15"/>
    </row>
    <row r="5" spans="1:44" s="16" customFormat="1" ht="15.75">
      <c r="A5" s="17" t="s">
        <v>54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16" customFormat="1" ht="15.75" thickBot="1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8" s="16" customFormat="1" ht="24.75" customHeight="1" thickBot="1">
      <c r="A7" s="19"/>
      <c r="B7" s="20"/>
      <c r="C7" s="21"/>
      <c r="D7" s="21"/>
      <c r="E7" s="22"/>
      <c r="F7" s="23" t="s">
        <v>33</v>
      </c>
      <c r="G7" s="24"/>
      <c r="H7" s="25"/>
      <c r="I7" s="26"/>
      <c r="J7" s="27" t="s">
        <v>34</v>
      </c>
      <c r="K7" s="26"/>
      <c r="L7" s="23" t="s">
        <v>35</v>
      </c>
      <c r="M7" s="24"/>
      <c r="N7" s="25"/>
      <c r="O7" s="23" t="s">
        <v>36</v>
      </c>
      <c r="P7" s="24"/>
      <c r="Q7" s="25"/>
      <c r="R7" s="23" t="s">
        <v>37</v>
      </c>
      <c r="S7" s="24"/>
      <c r="T7" s="25"/>
      <c r="U7" s="23" t="s">
        <v>38</v>
      </c>
      <c r="V7" s="24"/>
      <c r="W7" s="25"/>
      <c r="X7" s="23" t="s">
        <v>39</v>
      </c>
      <c r="Y7" s="24"/>
      <c r="Z7" s="25"/>
      <c r="AA7" s="23" t="s">
        <v>40</v>
      </c>
      <c r="AB7" s="24"/>
      <c r="AC7" s="25"/>
      <c r="AD7" s="23" t="s">
        <v>41</v>
      </c>
      <c r="AE7" s="24"/>
      <c r="AF7" s="25"/>
      <c r="AG7" s="23" t="s">
        <v>42</v>
      </c>
      <c r="AH7" s="24"/>
      <c r="AI7" s="25"/>
      <c r="AJ7" s="23" t="s">
        <v>43</v>
      </c>
      <c r="AK7" s="24"/>
      <c r="AL7" s="25"/>
      <c r="AM7" s="23" t="s">
        <v>44</v>
      </c>
      <c r="AN7" s="24"/>
      <c r="AO7" s="25"/>
      <c r="AP7" s="23" t="s">
        <v>45</v>
      </c>
      <c r="AQ7" s="24"/>
      <c r="AR7" s="25"/>
      <c r="AS7" s="19"/>
      <c r="AT7" s="21"/>
      <c r="AU7" s="21"/>
      <c r="AV7" s="22"/>
    </row>
    <row r="8" spans="1:48" s="16" customFormat="1" ht="24.75" customHeight="1">
      <c r="A8" s="28"/>
      <c r="B8" s="29"/>
      <c r="C8" s="29"/>
      <c r="D8" s="29"/>
      <c r="E8" s="30"/>
      <c r="F8" s="31" t="s">
        <v>2</v>
      </c>
      <c r="G8" s="32" t="s">
        <v>5</v>
      </c>
      <c r="H8" s="33" t="s">
        <v>0</v>
      </c>
      <c r="I8" s="31" t="s">
        <v>2</v>
      </c>
      <c r="J8" s="32" t="s">
        <v>5</v>
      </c>
      <c r="K8" s="33" t="s">
        <v>0</v>
      </c>
      <c r="L8" s="31" t="s">
        <v>2</v>
      </c>
      <c r="M8" s="32" t="s">
        <v>5</v>
      </c>
      <c r="N8" s="33" t="s">
        <v>0</v>
      </c>
      <c r="O8" s="31" t="s">
        <v>2</v>
      </c>
      <c r="P8" s="32" t="s">
        <v>5</v>
      </c>
      <c r="Q8" s="33" t="s">
        <v>0</v>
      </c>
      <c r="R8" s="34" t="s">
        <v>2</v>
      </c>
      <c r="S8" s="32" t="s">
        <v>5</v>
      </c>
      <c r="T8" s="35" t="s">
        <v>0</v>
      </c>
      <c r="U8" s="34" t="s">
        <v>2</v>
      </c>
      <c r="V8" s="32" t="s">
        <v>5</v>
      </c>
      <c r="W8" s="35" t="s">
        <v>0</v>
      </c>
      <c r="X8" s="34" t="s">
        <v>2</v>
      </c>
      <c r="Y8" s="32" t="s">
        <v>5</v>
      </c>
      <c r="Z8" s="35" t="s">
        <v>0</v>
      </c>
      <c r="AA8" s="34" t="s">
        <v>2</v>
      </c>
      <c r="AB8" s="32" t="s">
        <v>5</v>
      </c>
      <c r="AC8" s="35" t="s">
        <v>0</v>
      </c>
      <c r="AD8" s="34" t="s">
        <v>2</v>
      </c>
      <c r="AE8" s="32" t="s">
        <v>5</v>
      </c>
      <c r="AF8" s="35" t="s">
        <v>0</v>
      </c>
      <c r="AG8" s="34" t="s">
        <v>2</v>
      </c>
      <c r="AH8" s="32" t="s">
        <v>5</v>
      </c>
      <c r="AI8" s="35" t="s">
        <v>0</v>
      </c>
      <c r="AJ8" s="34" t="s">
        <v>2</v>
      </c>
      <c r="AK8" s="32" t="s">
        <v>5</v>
      </c>
      <c r="AL8" s="35" t="s">
        <v>0</v>
      </c>
      <c r="AM8" s="34" t="s">
        <v>2</v>
      </c>
      <c r="AN8" s="32" t="s">
        <v>5</v>
      </c>
      <c r="AO8" s="35" t="s">
        <v>0</v>
      </c>
      <c r="AP8" s="34" t="s">
        <v>2</v>
      </c>
      <c r="AQ8" s="32" t="s">
        <v>5</v>
      </c>
      <c r="AR8" s="35" t="s">
        <v>0</v>
      </c>
      <c r="AS8" s="28"/>
      <c r="AT8" s="29"/>
      <c r="AU8" s="29"/>
      <c r="AV8" s="30"/>
    </row>
    <row r="9" spans="1:48" s="16" customFormat="1" ht="24.75" customHeight="1" thickBot="1">
      <c r="A9" s="36"/>
      <c r="B9" s="37"/>
      <c r="C9" s="37"/>
      <c r="D9" s="37"/>
      <c r="E9" s="37"/>
      <c r="F9" s="38" t="s">
        <v>3</v>
      </c>
      <c r="G9" s="39" t="s">
        <v>4</v>
      </c>
      <c r="H9" s="40" t="s">
        <v>1</v>
      </c>
      <c r="I9" s="38" t="s">
        <v>3</v>
      </c>
      <c r="J9" s="39" t="s">
        <v>4</v>
      </c>
      <c r="K9" s="40" t="s">
        <v>1</v>
      </c>
      <c r="L9" s="38" t="s">
        <v>3</v>
      </c>
      <c r="M9" s="39" t="s">
        <v>4</v>
      </c>
      <c r="N9" s="40" t="s">
        <v>1</v>
      </c>
      <c r="O9" s="38" t="s">
        <v>3</v>
      </c>
      <c r="P9" s="39" t="s">
        <v>4</v>
      </c>
      <c r="Q9" s="40" t="s">
        <v>1</v>
      </c>
      <c r="R9" s="39" t="s">
        <v>3</v>
      </c>
      <c r="S9" s="39" t="s">
        <v>4</v>
      </c>
      <c r="T9" s="41" t="s">
        <v>1</v>
      </c>
      <c r="U9" s="39" t="s">
        <v>3</v>
      </c>
      <c r="V9" s="39" t="s">
        <v>4</v>
      </c>
      <c r="W9" s="41" t="s">
        <v>1</v>
      </c>
      <c r="X9" s="39" t="s">
        <v>3</v>
      </c>
      <c r="Y9" s="39" t="s">
        <v>4</v>
      </c>
      <c r="Z9" s="41" t="s">
        <v>1</v>
      </c>
      <c r="AA9" s="39" t="s">
        <v>3</v>
      </c>
      <c r="AB9" s="39" t="s">
        <v>4</v>
      </c>
      <c r="AC9" s="41" t="s">
        <v>1</v>
      </c>
      <c r="AD9" s="39" t="s">
        <v>3</v>
      </c>
      <c r="AE9" s="39" t="s">
        <v>4</v>
      </c>
      <c r="AF9" s="41" t="s">
        <v>1</v>
      </c>
      <c r="AG9" s="39" t="s">
        <v>3</v>
      </c>
      <c r="AH9" s="39" t="s">
        <v>4</v>
      </c>
      <c r="AI9" s="41" t="s">
        <v>1</v>
      </c>
      <c r="AJ9" s="39" t="s">
        <v>3</v>
      </c>
      <c r="AK9" s="39" t="s">
        <v>4</v>
      </c>
      <c r="AL9" s="41" t="s">
        <v>1</v>
      </c>
      <c r="AM9" s="39" t="s">
        <v>3</v>
      </c>
      <c r="AN9" s="39" t="s">
        <v>4</v>
      </c>
      <c r="AO9" s="41" t="s">
        <v>1</v>
      </c>
      <c r="AP9" s="39" t="s">
        <v>3</v>
      </c>
      <c r="AQ9" s="39" t="s">
        <v>4</v>
      </c>
      <c r="AR9" s="41" t="s">
        <v>1</v>
      </c>
      <c r="AS9" s="36"/>
      <c r="AT9" s="37"/>
      <c r="AU9" s="37"/>
      <c r="AV9" s="42"/>
    </row>
    <row r="10" spans="1:48" s="16" customFormat="1" ht="24.75" customHeight="1" thickBot="1">
      <c r="A10" s="43" t="s">
        <v>10</v>
      </c>
      <c r="B10" s="21"/>
      <c r="C10" s="44"/>
      <c r="D10" s="44"/>
      <c r="E10" s="44"/>
      <c r="F10" s="45">
        <v>16.184</v>
      </c>
      <c r="G10" s="46">
        <v>0.453</v>
      </c>
      <c r="H10" s="47">
        <f>SUM(F10:G10)</f>
        <v>16.637</v>
      </c>
      <c r="I10" s="45">
        <f>F23</f>
        <v>16.903</v>
      </c>
      <c r="J10" s="48">
        <f>G23</f>
        <v>5.573</v>
      </c>
      <c r="K10" s="47">
        <f>SUM(I10:J10)</f>
        <v>22.476</v>
      </c>
      <c r="L10" s="45">
        <f>I23</f>
        <v>15.520999999999997</v>
      </c>
      <c r="M10" s="48">
        <f>J23</f>
        <v>4.603</v>
      </c>
      <c r="N10" s="47">
        <f>SUM(L10:M10)</f>
        <v>20.123999999999995</v>
      </c>
      <c r="O10" s="45">
        <f>L23</f>
        <v>13.273999999999997</v>
      </c>
      <c r="P10" s="48">
        <f>M23</f>
        <v>6.29</v>
      </c>
      <c r="Q10" s="47">
        <f>SUM(O10:P10)</f>
        <v>19.563999999999997</v>
      </c>
      <c r="R10" s="45">
        <f>O23</f>
        <v>20.848999999999997</v>
      </c>
      <c r="S10" s="48">
        <f>P23</f>
        <v>6.359</v>
      </c>
      <c r="T10" s="47">
        <f>SUM(R10:S10)</f>
        <v>27.208</v>
      </c>
      <c r="U10" s="45">
        <f>R23</f>
        <v>18.263999999999996</v>
      </c>
      <c r="V10" s="48">
        <f>S23</f>
        <v>6.3180000000000005</v>
      </c>
      <c r="W10" s="47">
        <f>SUM(U10:V10)</f>
        <v>24.581999999999997</v>
      </c>
      <c r="X10" s="45">
        <f>U23</f>
        <v>16.042999999999996</v>
      </c>
      <c r="Y10" s="48">
        <f>V23</f>
        <v>6.915000000000001</v>
      </c>
      <c r="Z10" s="47">
        <f>SUM(X10:Y10)</f>
        <v>22.958</v>
      </c>
      <c r="AA10" s="45">
        <f>X23</f>
        <v>11.894999999999996</v>
      </c>
      <c r="AB10" s="48">
        <f>Y23</f>
        <v>6.242000000000001</v>
      </c>
      <c r="AC10" s="47">
        <f>SUM(AA10:AB10)</f>
        <v>18.136999999999997</v>
      </c>
      <c r="AD10" s="45">
        <f>AA23</f>
        <v>9.243999999999996</v>
      </c>
      <c r="AE10" s="48">
        <f>AB23</f>
        <v>5.574000000000002</v>
      </c>
      <c r="AF10" s="47">
        <f>SUM(AD10:AE10)</f>
        <v>14.817999999999998</v>
      </c>
      <c r="AG10" s="45">
        <v>6.78</v>
      </c>
      <c r="AH10" s="48">
        <v>4.483</v>
      </c>
      <c r="AI10" s="47">
        <f>SUM(AG10:AH10)</f>
        <v>11.263</v>
      </c>
      <c r="AJ10" s="45">
        <f>AG23</f>
        <v>4.659000000000001</v>
      </c>
      <c r="AK10" s="48">
        <f>AH23</f>
        <v>4.06</v>
      </c>
      <c r="AL10" s="47">
        <f>SUM(AJ10:AK10)</f>
        <v>8.719000000000001</v>
      </c>
      <c r="AM10" s="45">
        <f>AJ23</f>
        <v>17.486000000000004</v>
      </c>
      <c r="AN10" s="48">
        <f>AK23</f>
        <v>3.5699999999999994</v>
      </c>
      <c r="AO10" s="47">
        <f>SUM(AM10:AN10)</f>
        <v>21.056000000000004</v>
      </c>
      <c r="AP10" s="45">
        <v>16.184</v>
      </c>
      <c r="AQ10" s="48">
        <v>0.453</v>
      </c>
      <c r="AR10" s="47">
        <f>SUM(AP10:AQ10)</f>
        <v>16.637</v>
      </c>
      <c r="AS10" s="49" t="s">
        <v>21</v>
      </c>
      <c r="AT10" s="50"/>
      <c r="AU10" s="50"/>
      <c r="AV10" s="51"/>
    </row>
    <row r="11" spans="1:48" s="16" customFormat="1" ht="24.75" customHeight="1" thickBot="1">
      <c r="A11" s="43"/>
      <c r="B11" s="44"/>
      <c r="C11" s="44"/>
      <c r="D11" s="44"/>
      <c r="E11" s="44"/>
      <c r="F11" s="52"/>
      <c r="G11" s="52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44"/>
      <c r="AT11" s="44"/>
      <c r="AU11" s="44"/>
      <c r="AV11" s="54"/>
    </row>
    <row r="12" spans="1:48" s="16" customFormat="1" ht="24.75" customHeight="1" thickBot="1">
      <c r="A12" s="43" t="s">
        <v>11</v>
      </c>
      <c r="B12" s="44"/>
      <c r="C12" s="44"/>
      <c r="D12" s="44"/>
      <c r="E12" s="44"/>
      <c r="F12" s="45">
        <f aca="true" t="shared" si="0" ref="F12:AI12">SUM(F13:F14)</f>
        <v>2.476</v>
      </c>
      <c r="G12" s="48">
        <f t="shared" si="0"/>
        <v>5.188</v>
      </c>
      <c r="H12" s="55">
        <f t="shared" si="0"/>
        <v>7.664</v>
      </c>
      <c r="I12" s="56">
        <f t="shared" si="0"/>
        <v>0.025</v>
      </c>
      <c r="J12" s="48">
        <f t="shared" si="0"/>
        <v>0.087</v>
      </c>
      <c r="K12" s="55">
        <f>SUM(K13:K14)</f>
        <v>0.11199999999999999</v>
      </c>
      <c r="L12" s="56">
        <f t="shared" si="0"/>
        <v>0</v>
      </c>
      <c r="M12" s="48">
        <f t="shared" si="0"/>
        <v>1.756</v>
      </c>
      <c r="N12" s="55">
        <f>SUM(N13:N14)</f>
        <v>1.756</v>
      </c>
      <c r="O12" s="45">
        <f t="shared" si="0"/>
        <v>9.675</v>
      </c>
      <c r="P12" s="48">
        <f t="shared" si="0"/>
        <v>0.15</v>
      </c>
      <c r="Q12" s="55">
        <f t="shared" si="0"/>
        <v>9.825000000000001</v>
      </c>
      <c r="R12" s="45">
        <f t="shared" si="0"/>
        <v>0</v>
      </c>
      <c r="S12" s="48">
        <f t="shared" si="0"/>
        <v>0.073</v>
      </c>
      <c r="T12" s="55">
        <f t="shared" si="0"/>
        <v>0.073</v>
      </c>
      <c r="U12" s="45">
        <f t="shared" si="0"/>
        <v>0</v>
      </c>
      <c r="V12" s="48">
        <f t="shared" si="0"/>
        <v>0.665</v>
      </c>
      <c r="W12" s="55">
        <f t="shared" si="0"/>
        <v>0.665</v>
      </c>
      <c r="X12" s="45">
        <f t="shared" si="0"/>
        <v>0</v>
      </c>
      <c r="Y12" s="48">
        <f t="shared" si="0"/>
        <v>0.072</v>
      </c>
      <c r="Z12" s="55">
        <f t="shared" si="0"/>
        <v>0.072</v>
      </c>
      <c r="AA12" s="45">
        <f t="shared" si="0"/>
        <v>0</v>
      </c>
      <c r="AB12" s="48">
        <f t="shared" si="0"/>
        <v>0.07</v>
      </c>
      <c r="AC12" s="55">
        <f>SUM(AC13:AC14)</f>
        <v>0.07</v>
      </c>
      <c r="AD12" s="45">
        <f>SUM(AD13:AD14)</f>
        <v>0</v>
      </c>
      <c r="AE12" s="48">
        <f>SUM(AE13:AE14)</f>
        <v>0</v>
      </c>
      <c r="AF12" s="55">
        <f>SUM(AF13:AF14)</f>
        <v>0</v>
      </c>
      <c r="AG12" s="45">
        <f t="shared" si="0"/>
        <v>0</v>
      </c>
      <c r="AH12" s="48">
        <f t="shared" si="0"/>
        <v>0</v>
      </c>
      <c r="AI12" s="55">
        <f t="shared" si="0"/>
        <v>0</v>
      </c>
      <c r="AJ12" s="45">
        <f>SUM(AJ13:AJ14)</f>
        <v>14.3</v>
      </c>
      <c r="AK12" s="48">
        <f>SUM(AK13:AK14)</f>
        <v>0</v>
      </c>
      <c r="AL12" s="55">
        <f>SUM(AL13:AL14)</f>
        <v>14.3</v>
      </c>
      <c r="AM12" s="45">
        <f aca="true" t="shared" si="1" ref="AM12:AR12">SUM(AM13:AM14)</f>
        <v>0</v>
      </c>
      <c r="AN12" s="48">
        <f t="shared" si="1"/>
        <v>0.441</v>
      </c>
      <c r="AO12" s="55">
        <f t="shared" si="1"/>
        <v>0.441</v>
      </c>
      <c r="AP12" s="45">
        <f t="shared" si="1"/>
        <v>26.476000000000003</v>
      </c>
      <c r="AQ12" s="48">
        <f t="shared" si="1"/>
        <v>8.502</v>
      </c>
      <c r="AR12" s="55">
        <f t="shared" si="1"/>
        <v>34.978</v>
      </c>
      <c r="AS12" s="49" t="s">
        <v>22</v>
      </c>
      <c r="AT12" s="50"/>
      <c r="AU12" s="50"/>
      <c r="AV12" s="51"/>
    </row>
    <row r="13" spans="1:48" s="16" customFormat="1" ht="24.75" customHeight="1">
      <c r="A13" s="43"/>
      <c r="B13" s="57" t="s">
        <v>53</v>
      </c>
      <c r="C13" s="58"/>
      <c r="D13" s="58"/>
      <c r="E13" s="59"/>
      <c r="F13" s="60">
        <v>2.476</v>
      </c>
      <c r="G13" s="61">
        <v>5.188</v>
      </c>
      <c r="H13" s="62">
        <f>SUM(F13+G13)</f>
        <v>7.664</v>
      </c>
      <c r="I13" s="63">
        <v>0.025</v>
      </c>
      <c r="J13" s="64">
        <v>0.087</v>
      </c>
      <c r="K13" s="62">
        <f>SUM(I13+J13)</f>
        <v>0.11199999999999999</v>
      </c>
      <c r="L13" s="65">
        <v>0</v>
      </c>
      <c r="M13" s="66">
        <v>0</v>
      </c>
      <c r="N13" s="62">
        <f>SUM(L13+M13)</f>
        <v>0</v>
      </c>
      <c r="O13" s="65">
        <v>0</v>
      </c>
      <c r="P13" s="66">
        <v>0.15</v>
      </c>
      <c r="Q13" s="62">
        <f>SUM(O13+P13)</f>
        <v>0.15</v>
      </c>
      <c r="R13" s="66">
        <v>0</v>
      </c>
      <c r="S13" s="66">
        <v>0.073</v>
      </c>
      <c r="T13" s="67">
        <f>SUM(R13+S13)</f>
        <v>0.073</v>
      </c>
      <c r="U13" s="66">
        <v>0</v>
      </c>
      <c r="V13" s="66">
        <v>0.665</v>
      </c>
      <c r="W13" s="67">
        <f>SUM(U13+V13)</f>
        <v>0.665</v>
      </c>
      <c r="X13" s="66">
        <v>0</v>
      </c>
      <c r="Y13" s="66">
        <v>0.072</v>
      </c>
      <c r="Z13" s="67">
        <f>SUM(X13+Y13)</f>
        <v>0.072</v>
      </c>
      <c r="AA13" s="66">
        <v>0</v>
      </c>
      <c r="AB13" s="66">
        <v>0.07</v>
      </c>
      <c r="AC13" s="67">
        <f>SUM(AA13+AB13)</f>
        <v>0.07</v>
      </c>
      <c r="AD13" s="66">
        <v>0</v>
      </c>
      <c r="AE13" s="66">
        <v>0</v>
      </c>
      <c r="AF13" s="67">
        <f>SUM(AD13+AE13)</f>
        <v>0</v>
      </c>
      <c r="AG13" s="66">
        <v>0</v>
      </c>
      <c r="AH13" s="66">
        <v>0</v>
      </c>
      <c r="AI13" s="67">
        <f>SUM(AG13+AH13)</f>
        <v>0</v>
      </c>
      <c r="AJ13" s="66">
        <v>0</v>
      </c>
      <c r="AK13" s="66">
        <v>0</v>
      </c>
      <c r="AL13" s="67">
        <f>SUM(AJ13+AK13)</f>
        <v>0</v>
      </c>
      <c r="AM13" s="66">
        <v>0</v>
      </c>
      <c r="AN13" s="66">
        <v>0.441</v>
      </c>
      <c r="AO13" s="67">
        <f>SUM(AM13+AN13)</f>
        <v>0.441</v>
      </c>
      <c r="AP13" s="66">
        <v>2.501</v>
      </c>
      <c r="AQ13" s="66">
        <v>6.746</v>
      </c>
      <c r="AR13" s="67">
        <f>SUM(AP13+AQ13)</f>
        <v>9.247</v>
      </c>
      <c r="AS13" s="68" t="s">
        <v>46</v>
      </c>
      <c r="AT13" s="69"/>
      <c r="AU13" s="70"/>
      <c r="AV13" s="54"/>
    </row>
    <row r="14" spans="1:48" s="16" customFormat="1" ht="24.75" customHeight="1" thickBot="1">
      <c r="A14" s="43"/>
      <c r="B14" s="36" t="s">
        <v>12</v>
      </c>
      <c r="C14" s="37"/>
      <c r="D14" s="37"/>
      <c r="E14" s="37"/>
      <c r="F14" s="71">
        <v>0</v>
      </c>
      <c r="G14" s="72">
        <v>0</v>
      </c>
      <c r="H14" s="73">
        <f>SUM(F14+G14)</f>
        <v>0</v>
      </c>
      <c r="I14" s="74">
        <v>0</v>
      </c>
      <c r="J14" s="72">
        <v>0</v>
      </c>
      <c r="K14" s="75">
        <f>SUM(I14+J14)</f>
        <v>0</v>
      </c>
      <c r="L14" s="74">
        <v>0</v>
      </c>
      <c r="M14" s="72">
        <v>1.756</v>
      </c>
      <c r="N14" s="73">
        <f>SUM(L14+M14)</f>
        <v>1.756</v>
      </c>
      <c r="O14" s="71">
        <v>9.675</v>
      </c>
      <c r="P14" s="74">
        <v>0</v>
      </c>
      <c r="Q14" s="73">
        <f>SUM(O14+P14)</f>
        <v>9.675</v>
      </c>
      <c r="R14" s="76">
        <v>0</v>
      </c>
      <c r="S14" s="76">
        <v>0</v>
      </c>
      <c r="T14" s="73">
        <f>SUM(R14+S14)</f>
        <v>0</v>
      </c>
      <c r="U14" s="76">
        <v>0</v>
      </c>
      <c r="V14" s="76">
        <v>0</v>
      </c>
      <c r="W14" s="73">
        <f>SUM(U14+V14)</f>
        <v>0</v>
      </c>
      <c r="X14" s="76">
        <v>0</v>
      </c>
      <c r="Y14" s="76">
        <v>0</v>
      </c>
      <c r="Z14" s="73">
        <f>SUM(X14+Y14)</f>
        <v>0</v>
      </c>
      <c r="AA14" s="76">
        <v>0</v>
      </c>
      <c r="AB14" s="76">
        <v>0</v>
      </c>
      <c r="AC14" s="73">
        <f>SUM(AA14+AB14)</f>
        <v>0</v>
      </c>
      <c r="AD14" s="76">
        <v>0</v>
      </c>
      <c r="AE14" s="76">
        <v>0</v>
      </c>
      <c r="AF14" s="73">
        <f>SUM(AD14+AE14)</f>
        <v>0</v>
      </c>
      <c r="AG14" s="76">
        <v>0</v>
      </c>
      <c r="AH14" s="76">
        <v>0</v>
      </c>
      <c r="AI14" s="73">
        <f>SUM(AG14+AH14)</f>
        <v>0</v>
      </c>
      <c r="AJ14" s="76">
        <v>14.3</v>
      </c>
      <c r="AK14" s="76">
        <v>0</v>
      </c>
      <c r="AL14" s="73">
        <f>SUM(AJ14+AK14)</f>
        <v>14.3</v>
      </c>
      <c r="AM14" s="76">
        <v>0</v>
      </c>
      <c r="AN14" s="76">
        <v>0</v>
      </c>
      <c r="AO14" s="73">
        <f>SUM(AM14+AN14)</f>
        <v>0</v>
      </c>
      <c r="AP14" s="76">
        <v>23.975</v>
      </c>
      <c r="AQ14" s="76">
        <v>1.756</v>
      </c>
      <c r="AR14" s="73">
        <f>SUM(AP14+AQ14)</f>
        <v>25.731</v>
      </c>
      <c r="AS14" s="77" t="s">
        <v>23</v>
      </c>
      <c r="AT14" s="78"/>
      <c r="AU14" s="79"/>
      <c r="AV14" s="54"/>
    </row>
    <row r="15" spans="1:48" s="16" customFormat="1" ht="24.75" customHeight="1" thickBot="1">
      <c r="A15" s="43"/>
      <c r="B15" s="44"/>
      <c r="C15" s="44"/>
      <c r="D15" s="44"/>
      <c r="E15" s="44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44"/>
      <c r="AT15" s="44"/>
      <c r="AU15" s="44"/>
      <c r="AV15" s="54"/>
    </row>
    <row r="16" spans="1:48" s="16" customFormat="1" ht="24.75" customHeight="1" thickBot="1">
      <c r="A16" s="43" t="s">
        <v>13</v>
      </c>
      <c r="B16" s="44"/>
      <c r="C16" s="44"/>
      <c r="D16" s="44"/>
      <c r="E16" s="44"/>
      <c r="F16" s="80">
        <f aca="true" t="shared" si="2" ref="F16:AC16">F17+F20+F21</f>
        <v>1.757</v>
      </c>
      <c r="G16" s="48">
        <f t="shared" si="2"/>
        <v>0.068</v>
      </c>
      <c r="H16" s="66">
        <f t="shared" si="2"/>
        <v>1.8249999999999997</v>
      </c>
      <c r="I16" s="80">
        <f t="shared" si="2"/>
        <v>1.4069999999999998</v>
      </c>
      <c r="J16" s="48">
        <f t="shared" si="2"/>
        <v>1.057</v>
      </c>
      <c r="K16" s="66">
        <f t="shared" si="2"/>
        <v>2.464</v>
      </c>
      <c r="L16" s="80">
        <f t="shared" si="2"/>
        <v>2.2470000000000003</v>
      </c>
      <c r="M16" s="48">
        <f t="shared" si="2"/>
        <v>0.06899999999999999</v>
      </c>
      <c r="N16" s="66">
        <f t="shared" si="2"/>
        <v>2.3160000000000003</v>
      </c>
      <c r="O16" s="80">
        <f t="shared" si="2"/>
        <v>2.1</v>
      </c>
      <c r="P16" s="48">
        <f t="shared" si="2"/>
        <v>0.08099999999999999</v>
      </c>
      <c r="Q16" s="66">
        <f t="shared" si="2"/>
        <v>2.181</v>
      </c>
      <c r="R16" s="80">
        <f t="shared" si="2"/>
        <v>2.585</v>
      </c>
      <c r="S16" s="48">
        <f t="shared" si="2"/>
        <v>0.11399999999999999</v>
      </c>
      <c r="T16" s="66">
        <f t="shared" si="2"/>
        <v>2.699</v>
      </c>
      <c r="U16" s="80">
        <f t="shared" si="2"/>
        <v>2.221</v>
      </c>
      <c r="V16" s="48">
        <f t="shared" si="2"/>
        <v>0.068</v>
      </c>
      <c r="W16" s="66">
        <f t="shared" si="2"/>
        <v>2.289</v>
      </c>
      <c r="X16" s="80">
        <f t="shared" si="2"/>
        <v>4.148</v>
      </c>
      <c r="Y16" s="48">
        <f t="shared" si="2"/>
        <v>0.745</v>
      </c>
      <c r="Z16" s="66">
        <f t="shared" si="2"/>
        <v>4.893000000000001</v>
      </c>
      <c r="AA16" s="80">
        <f t="shared" si="2"/>
        <v>2.6510000000000002</v>
      </c>
      <c r="AB16" s="48">
        <f t="shared" si="2"/>
        <v>0.738</v>
      </c>
      <c r="AC16" s="66">
        <f t="shared" si="2"/>
        <v>3.3890000000000002</v>
      </c>
      <c r="AD16" s="66">
        <f>+AD20+AD17</f>
        <v>2.464</v>
      </c>
      <c r="AE16" s="66">
        <f>+AE17+AE20+AE21</f>
        <v>1.091</v>
      </c>
      <c r="AF16" s="67">
        <f>SUM(AD16:AE16)</f>
        <v>3.5549999999999997</v>
      </c>
      <c r="AG16" s="80">
        <f aca="true" t="shared" si="3" ref="AG16:AR16">AG17+AG20+AG21</f>
        <v>2.121</v>
      </c>
      <c r="AH16" s="48">
        <f t="shared" si="3"/>
        <v>0.42300000000000004</v>
      </c>
      <c r="AI16" s="66">
        <f t="shared" si="3"/>
        <v>2.544</v>
      </c>
      <c r="AJ16" s="80">
        <f t="shared" si="3"/>
        <v>1.4729999999999999</v>
      </c>
      <c r="AK16" s="48">
        <f t="shared" si="3"/>
        <v>0.49</v>
      </c>
      <c r="AL16" s="66">
        <f t="shared" si="3"/>
        <v>1.9629999999999999</v>
      </c>
      <c r="AM16" s="80">
        <f t="shared" si="3"/>
        <v>2.317</v>
      </c>
      <c r="AN16" s="48">
        <f t="shared" si="3"/>
        <v>0.592</v>
      </c>
      <c r="AO16" s="66">
        <f t="shared" si="3"/>
        <v>2.909</v>
      </c>
      <c r="AP16" s="80">
        <f t="shared" si="3"/>
        <v>27.491</v>
      </c>
      <c r="AQ16" s="48">
        <f t="shared" si="3"/>
        <v>5.536</v>
      </c>
      <c r="AR16" s="66">
        <f t="shared" si="3"/>
        <v>33.027</v>
      </c>
      <c r="AS16" s="81" t="s">
        <v>24</v>
      </c>
      <c r="AT16" s="50"/>
      <c r="AU16" s="50"/>
      <c r="AV16" s="51"/>
    </row>
    <row r="17" spans="1:48" s="16" customFormat="1" ht="24.75" customHeight="1">
      <c r="A17" s="43"/>
      <c r="B17" s="19" t="s">
        <v>14</v>
      </c>
      <c r="C17" s="21"/>
      <c r="D17" s="21"/>
      <c r="E17" s="21"/>
      <c r="F17" s="65">
        <f>SUM(F18:F19)</f>
        <v>1.757</v>
      </c>
      <c r="G17" s="66">
        <f aca="true" t="shared" si="4" ref="G17:T17">SUM(G18+G19)</f>
        <v>0.053</v>
      </c>
      <c r="H17" s="67">
        <f t="shared" si="4"/>
        <v>1.8099999999999998</v>
      </c>
      <c r="I17" s="65">
        <f t="shared" si="4"/>
        <v>1.4069999999999998</v>
      </c>
      <c r="J17" s="66">
        <f t="shared" si="4"/>
        <v>0.057</v>
      </c>
      <c r="K17" s="67">
        <f t="shared" si="4"/>
        <v>1.464</v>
      </c>
      <c r="L17" s="65">
        <f t="shared" si="4"/>
        <v>2.2470000000000003</v>
      </c>
      <c r="M17" s="66">
        <f t="shared" si="4"/>
        <v>0.06</v>
      </c>
      <c r="N17" s="67">
        <f t="shared" si="4"/>
        <v>2.3070000000000004</v>
      </c>
      <c r="O17" s="66">
        <f t="shared" si="4"/>
        <v>2.1</v>
      </c>
      <c r="P17" s="66">
        <f t="shared" si="4"/>
        <v>0.051</v>
      </c>
      <c r="Q17" s="67">
        <f t="shared" si="4"/>
        <v>2.1510000000000002</v>
      </c>
      <c r="R17" s="66">
        <f t="shared" si="4"/>
        <v>2.064</v>
      </c>
      <c r="S17" s="66">
        <f t="shared" si="4"/>
        <v>0.042</v>
      </c>
      <c r="T17" s="67">
        <f t="shared" si="4"/>
        <v>2.106</v>
      </c>
      <c r="U17" s="66">
        <f>SUM(U18+U19)</f>
        <v>2.221</v>
      </c>
      <c r="V17" s="66">
        <f>SUM(V18+V19)</f>
        <v>0.051</v>
      </c>
      <c r="W17" s="67">
        <f>SUM(W18+W19)</f>
        <v>2.2720000000000002</v>
      </c>
      <c r="X17" s="66">
        <f aca="true" t="shared" si="5" ref="X17:AR17">SUM(X18+X19)</f>
        <v>2.685</v>
      </c>
      <c r="Y17" s="66">
        <f t="shared" si="5"/>
        <v>0.472</v>
      </c>
      <c r="Z17" s="67">
        <f t="shared" si="5"/>
        <v>3.157</v>
      </c>
      <c r="AA17" s="66">
        <f t="shared" si="5"/>
        <v>2.487</v>
      </c>
      <c r="AB17" s="66">
        <f t="shared" si="5"/>
        <v>0.202</v>
      </c>
      <c r="AC17" s="67">
        <f t="shared" si="5"/>
        <v>2.689</v>
      </c>
      <c r="AD17" s="66">
        <f t="shared" si="5"/>
        <v>2.464</v>
      </c>
      <c r="AE17" s="66">
        <f t="shared" si="5"/>
        <v>0.499</v>
      </c>
      <c r="AF17" s="67">
        <f t="shared" si="5"/>
        <v>2.963</v>
      </c>
      <c r="AG17" s="66">
        <f t="shared" si="5"/>
        <v>2.121</v>
      </c>
      <c r="AH17" s="66">
        <f t="shared" si="5"/>
        <v>0.277</v>
      </c>
      <c r="AI17" s="67">
        <f t="shared" si="5"/>
        <v>2.398</v>
      </c>
      <c r="AJ17" s="66">
        <f t="shared" si="5"/>
        <v>1.47</v>
      </c>
      <c r="AK17" s="66">
        <f t="shared" si="5"/>
        <v>0.325</v>
      </c>
      <c r="AL17" s="67">
        <f t="shared" si="5"/>
        <v>1.795</v>
      </c>
      <c r="AM17" s="66">
        <f t="shared" si="5"/>
        <v>2.314</v>
      </c>
      <c r="AN17" s="66">
        <f t="shared" si="5"/>
        <v>0.384</v>
      </c>
      <c r="AO17" s="67">
        <f t="shared" si="5"/>
        <v>2.698</v>
      </c>
      <c r="AP17" s="66">
        <f t="shared" si="5"/>
        <v>25.337</v>
      </c>
      <c r="AQ17" s="66">
        <f t="shared" si="5"/>
        <v>2.473</v>
      </c>
      <c r="AR17" s="67">
        <f t="shared" si="5"/>
        <v>27.81</v>
      </c>
      <c r="AS17" s="82" t="s">
        <v>25</v>
      </c>
      <c r="AT17" s="83"/>
      <c r="AU17" s="83"/>
      <c r="AV17" s="22"/>
    </row>
    <row r="18" spans="1:48" s="16" customFormat="1" ht="24.75" customHeight="1">
      <c r="A18" s="43"/>
      <c r="B18" s="84"/>
      <c r="C18" s="85" t="s">
        <v>15</v>
      </c>
      <c r="D18" s="15"/>
      <c r="E18" s="15"/>
      <c r="F18" s="86">
        <v>1.757</v>
      </c>
      <c r="G18" s="87">
        <v>0</v>
      </c>
      <c r="H18" s="88">
        <f>SUM(F18+G18)</f>
        <v>1.757</v>
      </c>
      <c r="I18" s="89">
        <v>1.378</v>
      </c>
      <c r="J18" s="87">
        <v>0</v>
      </c>
      <c r="K18" s="88">
        <f>SUM(I18+J18)</f>
        <v>1.378</v>
      </c>
      <c r="L18" s="86">
        <v>2.232</v>
      </c>
      <c r="M18" s="87">
        <v>0</v>
      </c>
      <c r="N18" s="88">
        <f>SUM(L18+M18)</f>
        <v>2.232</v>
      </c>
      <c r="O18" s="86">
        <v>2.007</v>
      </c>
      <c r="P18" s="89">
        <v>0</v>
      </c>
      <c r="Q18" s="88">
        <f>SUM(O18+P18)</f>
        <v>2.007</v>
      </c>
      <c r="R18" s="90">
        <v>1.931</v>
      </c>
      <c r="S18" s="90">
        <v>0</v>
      </c>
      <c r="T18" s="88">
        <f>SUM(R18+S18)</f>
        <v>1.931</v>
      </c>
      <c r="U18" s="90">
        <v>2.221</v>
      </c>
      <c r="V18" s="90">
        <v>0</v>
      </c>
      <c r="W18" s="88">
        <f>SUM(U18+V18)</f>
        <v>2.221</v>
      </c>
      <c r="X18" s="90">
        <v>2.685</v>
      </c>
      <c r="Y18" s="90">
        <v>0</v>
      </c>
      <c r="Z18" s="88">
        <f>SUM(X18+Y18)</f>
        <v>2.685</v>
      </c>
      <c r="AA18" s="90">
        <v>2.487</v>
      </c>
      <c r="AB18" s="90">
        <v>0</v>
      </c>
      <c r="AC18" s="88">
        <f>SUM(AA18+AB18)</f>
        <v>2.487</v>
      </c>
      <c r="AD18" s="90">
        <v>2.464</v>
      </c>
      <c r="AE18" s="90">
        <v>0</v>
      </c>
      <c r="AF18" s="88">
        <f>SUM(AD18+AE18)</f>
        <v>2.464</v>
      </c>
      <c r="AG18" s="90">
        <v>2.121</v>
      </c>
      <c r="AH18" s="90">
        <v>0</v>
      </c>
      <c r="AI18" s="88">
        <f>SUM(AG18+AH18)</f>
        <v>2.121</v>
      </c>
      <c r="AJ18" s="90">
        <v>1.47</v>
      </c>
      <c r="AK18" s="90">
        <v>0</v>
      </c>
      <c r="AL18" s="88">
        <f>SUM(AJ18+AK18)</f>
        <v>1.47</v>
      </c>
      <c r="AM18" s="90">
        <v>2.314</v>
      </c>
      <c r="AN18" s="90">
        <v>0</v>
      </c>
      <c r="AO18" s="88">
        <f>SUM(AM18+AN18)</f>
        <v>2.314</v>
      </c>
      <c r="AP18" s="90">
        <v>25.067</v>
      </c>
      <c r="AQ18" s="90">
        <v>0</v>
      </c>
      <c r="AR18" s="88">
        <f>SUM(AP18+AQ18)</f>
        <v>25.067</v>
      </c>
      <c r="AS18" s="68" t="s">
        <v>6</v>
      </c>
      <c r="AT18" s="70"/>
      <c r="AU18" s="44"/>
      <c r="AV18" s="54"/>
    </row>
    <row r="19" spans="1:48" s="16" customFormat="1" ht="22.5" customHeight="1">
      <c r="A19" s="43"/>
      <c r="B19" s="84"/>
      <c r="C19" s="91" t="s">
        <v>16</v>
      </c>
      <c r="D19" s="92"/>
      <c r="E19" s="92"/>
      <c r="F19" s="93">
        <v>0</v>
      </c>
      <c r="G19" s="94">
        <v>0.053</v>
      </c>
      <c r="H19" s="95">
        <f>SUM(F19+G19)</f>
        <v>0.053</v>
      </c>
      <c r="I19" s="96">
        <v>0.029</v>
      </c>
      <c r="J19" s="94">
        <v>0.057</v>
      </c>
      <c r="K19" s="95">
        <f>SUM(I19+J19)</f>
        <v>0.08600000000000001</v>
      </c>
      <c r="L19" s="93">
        <v>0.015</v>
      </c>
      <c r="M19" s="94">
        <v>0.06</v>
      </c>
      <c r="N19" s="95">
        <f>SUM(L19+M19)</f>
        <v>0.075</v>
      </c>
      <c r="O19" s="93">
        <v>0.093</v>
      </c>
      <c r="P19" s="96">
        <v>0.051</v>
      </c>
      <c r="Q19" s="95">
        <f>SUM(O19+P19)</f>
        <v>0.144</v>
      </c>
      <c r="R19" s="97">
        <v>0.133</v>
      </c>
      <c r="S19" s="97">
        <v>0.042</v>
      </c>
      <c r="T19" s="95">
        <f>SUM(R19+S19)</f>
        <v>0.17500000000000002</v>
      </c>
      <c r="U19" s="97">
        <v>0</v>
      </c>
      <c r="V19" s="97">
        <v>0.051</v>
      </c>
      <c r="W19" s="95">
        <f>SUM(U19+V19)</f>
        <v>0.051</v>
      </c>
      <c r="X19" s="97">
        <v>0</v>
      </c>
      <c r="Y19" s="97">
        <v>0.472</v>
      </c>
      <c r="Z19" s="95">
        <f>SUM(X19+Y19)</f>
        <v>0.472</v>
      </c>
      <c r="AA19" s="97">
        <v>0</v>
      </c>
      <c r="AB19" s="97">
        <v>0.202</v>
      </c>
      <c r="AC19" s="95">
        <f>SUM(AA19+AB19)</f>
        <v>0.202</v>
      </c>
      <c r="AD19" s="97">
        <v>0</v>
      </c>
      <c r="AE19" s="97">
        <v>0.499</v>
      </c>
      <c r="AF19" s="95">
        <f>SUM(AD19+AE19)</f>
        <v>0.499</v>
      </c>
      <c r="AG19" s="97">
        <v>0</v>
      </c>
      <c r="AH19" s="97">
        <v>0.277</v>
      </c>
      <c r="AI19" s="95">
        <f>SUM(AG19+AH19)</f>
        <v>0.277</v>
      </c>
      <c r="AJ19" s="97">
        <v>0</v>
      </c>
      <c r="AK19" s="97">
        <v>0.325</v>
      </c>
      <c r="AL19" s="95">
        <f>SUM(AJ19+AK19)</f>
        <v>0.325</v>
      </c>
      <c r="AM19" s="97">
        <v>0</v>
      </c>
      <c r="AN19" s="97">
        <v>0.384</v>
      </c>
      <c r="AO19" s="95">
        <f>SUM(AM19+AN19)</f>
        <v>0.384</v>
      </c>
      <c r="AP19" s="97">
        <v>0.27</v>
      </c>
      <c r="AQ19" s="97">
        <v>2.473</v>
      </c>
      <c r="AR19" s="95">
        <f>SUM(AP19+AQ19)</f>
        <v>2.743</v>
      </c>
      <c r="AS19" s="77" t="s">
        <v>26</v>
      </c>
      <c r="AT19" s="79"/>
      <c r="AU19" s="44"/>
      <c r="AV19" s="54"/>
    </row>
    <row r="20" spans="1:48" s="16" customFormat="1" ht="24.75" customHeight="1">
      <c r="A20" s="43"/>
      <c r="B20" s="84" t="s">
        <v>17</v>
      </c>
      <c r="C20" s="44"/>
      <c r="D20" s="44"/>
      <c r="E20" s="44"/>
      <c r="F20" s="98">
        <v>0</v>
      </c>
      <c r="G20" s="99">
        <v>0.015</v>
      </c>
      <c r="H20" s="100">
        <f>SUM(F20+G20)</f>
        <v>0.015</v>
      </c>
      <c r="I20" s="101">
        <v>0</v>
      </c>
      <c r="J20" s="99">
        <v>1</v>
      </c>
      <c r="K20" s="100">
        <f>SUM(I20+J20)</f>
        <v>1</v>
      </c>
      <c r="L20" s="98">
        <v>0</v>
      </c>
      <c r="M20" s="99">
        <v>0.009</v>
      </c>
      <c r="N20" s="100">
        <f>SUM(L20+M20)</f>
        <v>0.009</v>
      </c>
      <c r="O20" s="98">
        <v>0</v>
      </c>
      <c r="P20" s="101">
        <v>0.03</v>
      </c>
      <c r="Q20" s="100">
        <f>SUM(O20+P20)</f>
        <v>0.03</v>
      </c>
      <c r="R20" s="102">
        <v>0.521</v>
      </c>
      <c r="S20" s="102">
        <v>0.072</v>
      </c>
      <c r="T20" s="100">
        <f>SUM(R20:S20)</f>
        <v>0.593</v>
      </c>
      <c r="U20" s="102">
        <v>0</v>
      </c>
      <c r="V20" s="102">
        <v>0.017</v>
      </c>
      <c r="W20" s="100">
        <f>SUM(U20:V20)</f>
        <v>0.017</v>
      </c>
      <c r="X20" s="102">
        <v>1.463</v>
      </c>
      <c r="Y20" s="102">
        <v>0.273</v>
      </c>
      <c r="Z20" s="100">
        <f>SUM(X20:Y20)</f>
        <v>1.7360000000000002</v>
      </c>
      <c r="AA20" s="102">
        <v>0.164</v>
      </c>
      <c r="AB20" s="102">
        <v>0.536</v>
      </c>
      <c r="AC20" s="100">
        <f>SUM(AA20:AB20)</f>
        <v>0.7000000000000001</v>
      </c>
      <c r="AD20" s="102">
        <v>0</v>
      </c>
      <c r="AE20" s="102">
        <v>0.592</v>
      </c>
      <c r="AF20" s="100">
        <f>SUM(AD20+AE20)</f>
        <v>0.592</v>
      </c>
      <c r="AG20" s="102">
        <v>0</v>
      </c>
      <c r="AH20" s="102">
        <v>0.146</v>
      </c>
      <c r="AI20" s="100">
        <f>SUM(AG20:AH20)</f>
        <v>0.146</v>
      </c>
      <c r="AJ20" s="102">
        <v>0.003</v>
      </c>
      <c r="AK20" s="102">
        <v>0.165</v>
      </c>
      <c r="AL20" s="100">
        <f>SUM(AJ20:AK20)</f>
        <v>0.168</v>
      </c>
      <c r="AM20" s="102">
        <v>0.003</v>
      </c>
      <c r="AN20" s="102">
        <v>0.208</v>
      </c>
      <c r="AO20" s="100">
        <f>SUM(AM20:AN20)</f>
        <v>0.211</v>
      </c>
      <c r="AP20" s="102">
        <v>2.154</v>
      </c>
      <c r="AQ20" s="102">
        <v>3.063</v>
      </c>
      <c r="AR20" s="100">
        <f>SUM(AP20:AQ20)</f>
        <v>5.2170000000000005</v>
      </c>
      <c r="AS20" s="49" t="s">
        <v>27</v>
      </c>
      <c r="AT20" s="50"/>
      <c r="AU20" s="50"/>
      <c r="AV20" s="54"/>
    </row>
    <row r="21" spans="1:48" s="16" customFormat="1" ht="24.75" customHeight="1" thickBot="1">
      <c r="A21" s="43"/>
      <c r="B21" s="103" t="s">
        <v>18</v>
      </c>
      <c r="C21" s="37"/>
      <c r="D21" s="37"/>
      <c r="E21" s="37"/>
      <c r="F21" s="71">
        <v>0</v>
      </c>
      <c r="G21" s="72">
        <v>0</v>
      </c>
      <c r="H21" s="73">
        <f>SUM(F21+G21)</f>
        <v>0</v>
      </c>
      <c r="I21" s="74">
        <v>0</v>
      </c>
      <c r="J21" s="72">
        <v>0</v>
      </c>
      <c r="K21" s="73">
        <f>SUM(I21+J21)</f>
        <v>0</v>
      </c>
      <c r="L21" s="71">
        <v>0</v>
      </c>
      <c r="M21" s="72">
        <v>0</v>
      </c>
      <c r="N21" s="73">
        <f>SUM(L21+M21)</f>
        <v>0</v>
      </c>
      <c r="O21" s="71">
        <v>0</v>
      </c>
      <c r="P21" s="74">
        <v>0</v>
      </c>
      <c r="Q21" s="73">
        <f>SUM(O21+P21)</f>
        <v>0</v>
      </c>
      <c r="R21" s="76">
        <v>0</v>
      </c>
      <c r="S21" s="76">
        <v>0</v>
      </c>
      <c r="T21" s="73">
        <f>SUM(R21+S21)</f>
        <v>0</v>
      </c>
      <c r="U21" s="76">
        <v>0</v>
      </c>
      <c r="V21" s="76">
        <v>0</v>
      </c>
      <c r="W21" s="73">
        <f>SUM(U21+V21)</f>
        <v>0</v>
      </c>
      <c r="X21" s="76">
        <v>0</v>
      </c>
      <c r="Y21" s="76">
        <v>0</v>
      </c>
      <c r="Z21" s="73">
        <f>SUM(X21+Y21)</f>
        <v>0</v>
      </c>
      <c r="AA21" s="76">
        <v>0</v>
      </c>
      <c r="AB21" s="76">
        <v>0</v>
      </c>
      <c r="AC21" s="73">
        <f>SUM(AA21+AB21)</f>
        <v>0</v>
      </c>
      <c r="AD21" s="71">
        <v>0</v>
      </c>
      <c r="AE21" s="76">
        <v>0</v>
      </c>
      <c r="AF21" s="73">
        <f>SUM(AD21:AE21)</f>
        <v>0</v>
      </c>
      <c r="AG21" s="76">
        <v>0</v>
      </c>
      <c r="AH21" s="76">
        <v>0</v>
      </c>
      <c r="AI21" s="73">
        <f>SUM(AG21+AH21)</f>
        <v>0</v>
      </c>
      <c r="AJ21" s="76">
        <v>0</v>
      </c>
      <c r="AK21" s="76">
        <v>0</v>
      </c>
      <c r="AL21" s="73">
        <f>SUM(AJ21+AK21)</f>
        <v>0</v>
      </c>
      <c r="AM21" s="76">
        <v>0</v>
      </c>
      <c r="AN21" s="76">
        <v>0</v>
      </c>
      <c r="AO21" s="73">
        <f>SUM(AM21+AN21)</f>
        <v>0</v>
      </c>
      <c r="AP21" s="76">
        <v>0</v>
      </c>
      <c r="AQ21" s="76">
        <v>0</v>
      </c>
      <c r="AR21" s="73">
        <f>SUM(AP21+AQ21)</f>
        <v>0</v>
      </c>
      <c r="AS21" s="104" t="s">
        <v>7</v>
      </c>
      <c r="AT21" s="105"/>
      <c r="AU21" s="105"/>
      <c r="AV21" s="42"/>
    </row>
    <row r="22" spans="1:48" s="16" customFormat="1" ht="15" customHeight="1" thickBot="1">
      <c r="A22" s="43"/>
      <c r="B22" s="44"/>
      <c r="C22" s="44"/>
      <c r="D22" s="44"/>
      <c r="E22" s="44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76"/>
      <c r="AE22" s="76"/>
      <c r="AF22" s="73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44"/>
      <c r="AT22" s="44"/>
      <c r="AU22" s="44"/>
      <c r="AV22" s="54"/>
    </row>
    <row r="23" spans="1:48" s="16" customFormat="1" ht="24.75" customHeight="1" thickBot="1">
      <c r="A23" s="106"/>
      <c r="B23" s="107" t="s">
        <v>47</v>
      </c>
      <c r="C23" s="108"/>
      <c r="D23" s="109"/>
      <c r="E23" s="109"/>
      <c r="F23" s="45">
        <f aca="true" t="shared" si="6" ref="F23:AR23">+F10+F12-F16</f>
        <v>16.903</v>
      </c>
      <c r="G23" s="48">
        <f t="shared" si="6"/>
        <v>5.573</v>
      </c>
      <c r="H23" s="53">
        <f>+H10+H12-H16</f>
        <v>22.476000000000003</v>
      </c>
      <c r="I23" s="45">
        <f t="shared" si="6"/>
        <v>15.520999999999997</v>
      </c>
      <c r="J23" s="48">
        <f t="shared" si="6"/>
        <v>4.603</v>
      </c>
      <c r="K23" s="55">
        <f>+K10+K12-K16</f>
        <v>20.124</v>
      </c>
      <c r="L23" s="46">
        <f t="shared" si="6"/>
        <v>13.273999999999997</v>
      </c>
      <c r="M23" s="48">
        <f t="shared" si="6"/>
        <v>6.29</v>
      </c>
      <c r="N23" s="53">
        <f>+N10+N12-N16</f>
        <v>19.563999999999997</v>
      </c>
      <c r="O23" s="45">
        <f t="shared" si="6"/>
        <v>20.848999999999997</v>
      </c>
      <c r="P23" s="48">
        <f t="shared" si="6"/>
        <v>6.359</v>
      </c>
      <c r="Q23" s="55">
        <f t="shared" si="6"/>
        <v>27.207999999999995</v>
      </c>
      <c r="R23" s="46">
        <f t="shared" si="6"/>
        <v>18.263999999999996</v>
      </c>
      <c r="S23" s="48">
        <f t="shared" si="6"/>
        <v>6.3180000000000005</v>
      </c>
      <c r="T23" s="53">
        <f t="shared" si="6"/>
        <v>24.582</v>
      </c>
      <c r="U23" s="45">
        <f t="shared" si="6"/>
        <v>16.042999999999996</v>
      </c>
      <c r="V23" s="48">
        <f t="shared" si="6"/>
        <v>6.915000000000001</v>
      </c>
      <c r="W23" s="55">
        <f t="shared" si="6"/>
        <v>22.957999999999995</v>
      </c>
      <c r="X23" s="46">
        <f t="shared" si="6"/>
        <v>11.894999999999996</v>
      </c>
      <c r="Y23" s="48">
        <f t="shared" si="6"/>
        <v>6.242000000000001</v>
      </c>
      <c r="Z23" s="53">
        <f t="shared" si="6"/>
        <v>18.136999999999997</v>
      </c>
      <c r="AA23" s="45">
        <f t="shared" si="6"/>
        <v>9.243999999999996</v>
      </c>
      <c r="AB23" s="48">
        <f t="shared" si="6"/>
        <v>5.574000000000002</v>
      </c>
      <c r="AC23" s="55">
        <f t="shared" si="6"/>
        <v>14.817999999999998</v>
      </c>
      <c r="AD23" s="48">
        <f>+AD10+AD12-AD16</f>
        <v>6.779999999999996</v>
      </c>
      <c r="AE23" s="48">
        <f>+AE10+AE12-AE16</f>
        <v>4.483000000000001</v>
      </c>
      <c r="AF23" s="53">
        <f>+AF10+AF12-AF16</f>
        <v>11.262999999999998</v>
      </c>
      <c r="AG23" s="45">
        <f t="shared" si="6"/>
        <v>4.659000000000001</v>
      </c>
      <c r="AH23" s="48">
        <f t="shared" si="6"/>
        <v>4.06</v>
      </c>
      <c r="AI23" s="53">
        <f t="shared" si="6"/>
        <v>8.719</v>
      </c>
      <c r="AJ23" s="45">
        <f t="shared" si="6"/>
        <v>17.486000000000004</v>
      </c>
      <c r="AK23" s="48">
        <f t="shared" si="6"/>
        <v>3.5699999999999994</v>
      </c>
      <c r="AL23" s="55">
        <f t="shared" si="6"/>
        <v>21.056</v>
      </c>
      <c r="AM23" s="46">
        <f t="shared" si="6"/>
        <v>15.169000000000004</v>
      </c>
      <c r="AN23" s="48">
        <f t="shared" si="6"/>
        <v>3.418999999999999</v>
      </c>
      <c r="AO23" s="53">
        <f t="shared" si="6"/>
        <v>18.588000000000005</v>
      </c>
      <c r="AP23" s="45">
        <v>15.169</v>
      </c>
      <c r="AQ23" s="48">
        <v>3.419</v>
      </c>
      <c r="AR23" s="53">
        <f t="shared" si="6"/>
        <v>18.588</v>
      </c>
      <c r="AS23" s="110" t="s">
        <v>48</v>
      </c>
      <c r="AT23" s="111"/>
      <c r="AU23" s="111"/>
      <c r="AV23" s="112"/>
    </row>
    <row r="24" spans="1:48" s="16" customFormat="1" ht="13.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54"/>
    </row>
    <row r="25" spans="1:48" s="16" customFormat="1" ht="24.75" customHeight="1" thickBot="1">
      <c r="A25" s="43" t="s">
        <v>29</v>
      </c>
      <c r="B25" s="44"/>
      <c r="C25" s="44"/>
      <c r="D25" s="44"/>
      <c r="E25" s="4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105" t="s">
        <v>55</v>
      </c>
      <c r="AT25" s="105"/>
      <c r="AU25" s="105"/>
      <c r="AV25" s="119"/>
    </row>
    <row r="26" spans="1:48" s="16" customFormat="1" ht="24.75" customHeight="1">
      <c r="A26" s="113"/>
      <c r="B26" s="21" t="s">
        <v>49</v>
      </c>
      <c r="C26" s="21"/>
      <c r="D26" s="21"/>
      <c r="E26" s="21"/>
      <c r="F26" s="114">
        <f aca="true" t="shared" si="7" ref="F26:AR26">SUM(F27:F28)</f>
        <v>16.903</v>
      </c>
      <c r="G26" s="115">
        <f t="shared" si="7"/>
        <v>5.573</v>
      </c>
      <c r="H26" s="116">
        <f t="shared" si="7"/>
        <v>22.476</v>
      </c>
      <c r="I26" s="114">
        <f t="shared" si="7"/>
        <v>15.520999999999997</v>
      </c>
      <c r="J26" s="114">
        <f t="shared" si="7"/>
        <v>4.603</v>
      </c>
      <c r="K26" s="116">
        <f>SUM(K27:K28)</f>
        <v>20.123999999999995</v>
      </c>
      <c r="L26" s="114">
        <f t="shared" si="7"/>
        <v>13.273999999999997</v>
      </c>
      <c r="M26" s="114">
        <f t="shared" si="7"/>
        <v>6.29</v>
      </c>
      <c r="N26" s="116">
        <f>SUM(N27:N28)</f>
        <v>19.563999999999997</v>
      </c>
      <c r="O26" s="114">
        <f t="shared" si="7"/>
        <v>20.848999999999997</v>
      </c>
      <c r="P26" s="115">
        <f t="shared" si="7"/>
        <v>6.359</v>
      </c>
      <c r="Q26" s="116">
        <f t="shared" si="7"/>
        <v>27.207999999999995</v>
      </c>
      <c r="R26" s="114">
        <f t="shared" si="7"/>
        <v>18.263999999999996</v>
      </c>
      <c r="S26" s="115">
        <f t="shared" si="7"/>
        <v>6.3180000000000005</v>
      </c>
      <c r="T26" s="116">
        <f t="shared" si="7"/>
        <v>24.581999999999997</v>
      </c>
      <c r="U26" s="114">
        <f t="shared" si="7"/>
        <v>16.042999999999996</v>
      </c>
      <c r="V26" s="115">
        <f t="shared" si="7"/>
        <v>6.915000000000001</v>
      </c>
      <c r="W26" s="116">
        <f t="shared" si="7"/>
        <v>22.957999999999995</v>
      </c>
      <c r="X26" s="114">
        <f t="shared" si="7"/>
        <v>11.894999999999996</v>
      </c>
      <c r="Y26" s="115">
        <f t="shared" si="7"/>
        <v>6.242000000000001</v>
      </c>
      <c r="Z26" s="116">
        <f t="shared" si="7"/>
        <v>18.136999999999997</v>
      </c>
      <c r="AA26" s="114">
        <f t="shared" si="7"/>
        <v>9.243999999999996</v>
      </c>
      <c r="AB26" s="115">
        <f t="shared" si="7"/>
        <v>5.574000000000002</v>
      </c>
      <c r="AC26" s="116">
        <f t="shared" si="7"/>
        <v>14.817999999999998</v>
      </c>
      <c r="AD26" s="114">
        <f>SUM(AD27:AD28)</f>
        <v>6.779999999999996</v>
      </c>
      <c r="AE26" s="115">
        <f>SUM(AE27:AE28)</f>
        <v>4.483000000000001</v>
      </c>
      <c r="AF26" s="116">
        <f>SUM(AF27:AF28)</f>
        <v>11.262999999999996</v>
      </c>
      <c r="AG26" s="114">
        <f t="shared" si="7"/>
        <v>4.659000000000001</v>
      </c>
      <c r="AH26" s="115">
        <f t="shared" si="7"/>
        <v>4.06</v>
      </c>
      <c r="AI26" s="116">
        <f t="shared" si="7"/>
        <v>8.719000000000001</v>
      </c>
      <c r="AJ26" s="114">
        <f t="shared" si="7"/>
        <v>17.486000000000004</v>
      </c>
      <c r="AK26" s="115">
        <f t="shared" si="7"/>
        <v>3.5699999999999994</v>
      </c>
      <c r="AL26" s="116">
        <f t="shared" si="7"/>
        <v>21.056</v>
      </c>
      <c r="AM26" s="114">
        <f t="shared" si="7"/>
        <v>15.169000000000004</v>
      </c>
      <c r="AN26" s="115">
        <f t="shared" si="7"/>
        <v>3.418999999999999</v>
      </c>
      <c r="AO26" s="116">
        <f t="shared" si="7"/>
        <v>18.588</v>
      </c>
      <c r="AP26" s="114">
        <f t="shared" si="7"/>
        <v>15.169</v>
      </c>
      <c r="AQ26" s="115">
        <f t="shared" si="7"/>
        <v>3.419</v>
      </c>
      <c r="AR26" s="116">
        <f t="shared" si="7"/>
        <v>18.588</v>
      </c>
      <c r="AS26" s="49" t="s">
        <v>56</v>
      </c>
      <c r="AT26" s="50"/>
      <c r="AU26" s="50"/>
      <c r="AV26" s="51"/>
    </row>
    <row r="27" spans="1:48" s="16" customFormat="1" ht="24.75" customHeight="1">
      <c r="A27" s="84"/>
      <c r="B27" s="44"/>
      <c r="C27" s="85" t="s">
        <v>19</v>
      </c>
      <c r="D27" s="15"/>
      <c r="E27" s="117"/>
      <c r="F27" s="86">
        <v>0</v>
      </c>
      <c r="G27" s="87">
        <v>0.441</v>
      </c>
      <c r="H27" s="88">
        <f>SUM(F27+G27)</f>
        <v>0.441</v>
      </c>
      <c r="I27" s="89">
        <v>0</v>
      </c>
      <c r="J27" s="87">
        <v>0.441</v>
      </c>
      <c r="K27" s="88">
        <f>SUM(I27+J27)</f>
        <v>0.441</v>
      </c>
      <c r="L27" s="86">
        <v>0</v>
      </c>
      <c r="M27" s="89">
        <v>0</v>
      </c>
      <c r="N27" s="88">
        <f>SUM(L27+M27)</f>
        <v>0</v>
      </c>
      <c r="O27" s="86">
        <v>0</v>
      </c>
      <c r="P27" s="101">
        <v>0.017</v>
      </c>
      <c r="Q27" s="88">
        <f>SUM(O27+P27)</f>
        <v>0.017</v>
      </c>
      <c r="R27" s="102">
        <v>0</v>
      </c>
      <c r="S27" s="102">
        <v>0.017</v>
      </c>
      <c r="T27" s="100">
        <f>SUM(R27+S27)</f>
        <v>0.017</v>
      </c>
      <c r="U27" s="102">
        <v>0</v>
      </c>
      <c r="V27" s="102">
        <v>0.017</v>
      </c>
      <c r="W27" s="100">
        <f>SUM(U27+V27)</f>
        <v>0.017</v>
      </c>
      <c r="X27" s="102">
        <v>0</v>
      </c>
      <c r="Y27" s="102">
        <v>0.017</v>
      </c>
      <c r="Z27" s="100">
        <f>SUM(X27+Y27)</f>
        <v>0.017</v>
      </c>
      <c r="AA27" s="102">
        <v>0</v>
      </c>
      <c r="AB27" s="102">
        <v>0.017</v>
      </c>
      <c r="AC27" s="100">
        <f>SUM(AA27+AB27)</f>
        <v>0.017</v>
      </c>
      <c r="AD27" s="102">
        <v>0</v>
      </c>
      <c r="AE27" s="102">
        <v>0.017</v>
      </c>
      <c r="AF27" s="100">
        <f>SUM(AD27+AE27)</f>
        <v>0.017</v>
      </c>
      <c r="AG27" s="102">
        <v>0</v>
      </c>
      <c r="AH27" s="102">
        <v>0.098</v>
      </c>
      <c r="AI27" s="100">
        <v>0.098</v>
      </c>
      <c r="AJ27" s="102">
        <v>0.654</v>
      </c>
      <c r="AK27" s="102">
        <v>0.098</v>
      </c>
      <c r="AL27" s="100">
        <f>SUM(AJ27+AK27)</f>
        <v>0.752</v>
      </c>
      <c r="AM27" s="102">
        <v>0</v>
      </c>
      <c r="AN27" s="102">
        <v>0.441</v>
      </c>
      <c r="AO27" s="100">
        <f>SUM(AM27+AN27)</f>
        <v>0.441</v>
      </c>
      <c r="AP27" s="102">
        <v>0</v>
      </c>
      <c r="AQ27" s="102">
        <v>0.441</v>
      </c>
      <c r="AR27" s="100">
        <f>SUM(AP27+AQ27)</f>
        <v>0.441</v>
      </c>
      <c r="AS27" s="68" t="s">
        <v>9</v>
      </c>
      <c r="AT27" s="70"/>
      <c r="AU27" s="118"/>
      <c r="AV27" s="54"/>
    </row>
    <row r="28" spans="1:48" s="16" customFormat="1" ht="19.5" customHeight="1">
      <c r="A28" s="84"/>
      <c r="B28" s="44"/>
      <c r="C28" s="91" t="s">
        <v>20</v>
      </c>
      <c r="D28" s="92"/>
      <c r="E28" s="92"/>
      <c r="F28" s="93">
        <f>+F23-F27</f>
        <v>16.903</v>
      </c>
      <c r="G28" s="97">
        <f>+G23-G27</f>
        <v>5.132000000000001</v>
      </c>
      <c r="H28" s="95">
        <f>SUM(F28+G28)</f>
        <v>22.035</v>
      </c>
      <c r="I28" s="93">
        <f>+I23-I27</f>
        <v>15.520999999999997</v>
      </c>
      <c r="J28" s="97">
        <f>+J23-J27</f>
        <v>4.162</v>
      </c>
      <c r="K28" s="95">
        <f>SUM(I28+J28)</f>
        <v>19.682999999999996</v>
      </c>
      <c r="L28" s="93">
        <f>+L23-L27</f>
        <v>13.273999999999997</v>
      </c>
      <c r="M28" s="97">
        <f>+M23-M27</f>
        <v>6.29</v>
      </c>
      <c r="N28" s="95">
        <f>SUM(L28+M28)</f>
        <v>19.563999999999997</v>
      </c>
      <c r="O28" s="93">
        <f>+O23-O27</f>
        <v>20.848999999999997</v>
      </c>
      <c r="P28" s="97">
        <f>+P23-P27</f>
        <v>6.342</v>
      </c>
      <c r="Q28" s="95">
        <f>SUM(O28+P28)</f>
        <v>27.190999999999995</v>
      </c>
      <c r="R28" s="93">
        <f>+R23-R27</f>
        <v>18.263999999999996</v>
      </c>
      <c r="S28" s="97">
        <f>+S23-S27</f>
        <v>6.301</v>
      </c>
      <c r="T28" s="95">
        <f>SUM(R28+S28)</f>
        <v>24.564999999999998</v>
      </c>
      <c r="U28" s="93">
        <f>+U23-U27</f>
        <v>16.042999999999996</v>
      </c>
      <c r="V28" s="97">
        <f>+V23-V27</f>
        <v>6.898000000000001</v>
      </c>
      <c r="W28" s="95">
        <f>SUM(U28+V28)</f>
        <v>22.940999999999995</v>
      </c>
      <c r="X28" s="93">
        <f>+X23-X27</f>
        <v>11.894999999999996</v>
      </c>
      <c r="Y28" s="97">
        <f>+Y23-Y27</f>
        <v>6.2250000000000005</v>
      </c>
      <c r="Z28" s="95">
        <f>SUM(X28+Y28)</f>
        <v>18.119999999999997</v>
      </c>
      <c r="AA28" s="93">
        <f>+AA23-AA27</f>
        <v>9.243999999999996</v>
      </c>
      <c r="AB28" s="97">
        <f>+AB23-AB27</f>
        <v>5.557000000000001</v>
      </c>
      <c r="AC28" s="95">
        <f>SUM(AA28+AB28)</f>
        <v>14.800999999999998</v>
      </c>
      <c r="AD28" s="93">
        <f>+AD23-AD27</f>
        <v>6.779999999999996</v>
      </c>
      <c r="AE28" s="97">
        <f>+AE23-AE27</f>
        <v>4.466000000000001</v>
      </c>
      <c r="AF28" s="95">
        <f>SUM(AD28+AE28)</f>
        <v>11.245999999999997</v>
      </c>
      <c r="AG28" s="93">
        <f>+AG23-AG27</f>
        <v>4.659000000000001</v>
      </c>
      <c r="AH28" s="97">
        <f>+AH23-AH27</f>
        <v>3.9619999999999997</v>
      </c>
      <c r="AI28" s="95">
        <f>SUM(AG28+AH28)</f>
        <v>8.621</v>
      </c>
      <c r="AJ28" s="93">
        <f>+AJ23-AJ27</f>
        <v>16.832000000000004</v>
      </c>
      <c r="AK28" s="97">
        <f>+AK23-AK27</f>
        <v>3.4719999999999995</v>
      </c>
      <c r="AL28" s="95">
        <f>SUM(AJ28+AK28)</f>
        <v>20.304000000000002</v>
      </c>
      <c r="AM28" s="93">
        <f>+AM23-AM27</f>
        <v>15.169000000000004</v>
      </c>
      <c r="AN28" s="97">
        <f>+AN23-AN27</f>
        <v>2.9779999999999993</v>
      </c>
      <c r="AO28" s="95">
        <f>SUM(AM28+AN28)</f>
        <v>18.147000000000002</v>
      </c>
      <c r="AP28" s="93">
        <f>+AP23-AP27</f>
        <v>15.169</v>
      </c>
      <c r="AQ28" s="97">
        <f>+AQ23-AQ27</f>
        <v>2.978</v>
      </c>
      <c r="AR28" s="95">
        <f>SUM(AP28+AQ28)</f>
        <v>18.147000000000002</v>
      </c>
      <c r="AS28" s="77" t="s">
        <v>8</v>
      </c>
      <c r="AT28" s="79"/>
      <c r="AU28" s="44"/>
      <c r="AV28" s="54"/>
    </row>
    <row r="29" spans="1:48" s="16" customFormat="1" ht="21" customHeight="1" thickBot="1">
      <c r="A29" s="84"/>
      <c r="B29" s="44" t="s">
        <v>50</v>
      </c>
      <c r="C29" s="44"/>
      <c r="D29" s="44"/>
      <c r="E29" s="117"/>
      <c r="F29" s="86">
        <v>0</v>
      </c>
      <c r="G29" s="90">
        <v>0</v>
      </c>
      <c r="H29" s="88">
        <f>SUM(F29+G29)</f>
        <v>0</v>
      </c>
      <c r="I29" s="89">
        <v>0</v>
      </c>
      <c r="J29" s="87">
        <v>0</v>
      </c>
      <c r="K29" s="88">
        <f>SUM(I29+J29)</f>
        <v>0</v>
      </c>
      <c r="L29" s="86">
        <v>0</v>
      </c>
      <c r="M29" s="89">
        <v>0</v>
      </c>
      <c r="N29" s="88">
        <f>SUM(L29+M29)</f>
        <v>0</v>
      </c>
      <c r="O29" s="86">
        <v>0</v>
      </c>
      <c r="P29" s="89">
        <v>0</v>
      </c>
      <c r="Q29" s="88">
        <f>SUM(O29+P29)</f>
        <v>0</v>
      </c>
      <c r="R29" s="90">
        <v>0</v>
      </c>
      <c r="S29" s="90">
        <v>0</v>
      </c>
      <c r="T29" s="88">
        <f>SUM(R29+S29)</f>
        <v>0</v>
      </c>
      <c r="U29" s="90">
        <v>0</v>
      </c>
      <c r="V29" s="90">
        <v>0</v>
      </c>
      <c r="W29" s="88">
        <f>SUM(U29+V29)</f>
        <v>0</v>
      </c>
      <c r="X29" s="90">
        <v>0</v>
      </c>
      <c r="Y29" s="90">
        <v>0</v>
      </c>
      <c r="Z29" s="88">
        <f>SUM(X29+Y29)</f>
        <v>0</v>
      </c>
      <c r="AA29" s="90">
        <v>0</v>
      </c>
      <c r="AB29" s="90">
        <v>0</v>
      </c>
      <c r="AC29" s="88">
        <f>SUM(AA29+AB29)</f>
        <v>0</v>
      </c>
      <c r="AD29" s="90">
        <v>0</v>
      </c>
      <c r="AE29" s="90">
        <v>0</v>
      </c>
      <c r="AF29" s="88">
        <f>SUM(AD29+AE29)</f>
        <v>0</v>
      </c>
      <c r="AG29" s="90">
        <v>0</v>
      </c>
      <c r="AH29" s="90">
        <v>0</v>
      </c>
      <c r="AI29" s="88">
        <f>SUM(AG29+AH29)</f>
        <v>0</v>
      </c>
      <c r="AJ29" s="90">
        <v>0</v>
      </c>
      <c r="AK29" s="90">
        <v>0</v>
      </c>
      <c r="AL29" s="88">
        <f>SUM(AJ29+AK29)</f>
        <v>0</v>
      </c>
      <c r="AM29" s="90">
        <v>0</v>
      </c>
      <c r="AN29" s="90">
        <v>0</v>
      </c>
      <c r="AO29" s="88">
        <f>SUM(AM29+AN29)</f>
        <v>0</v>
      </c>
      <c r="AP29" s="90">
        <v>0</v>
      </c>
      <c r="AQ29" s="90">
        <v>0</v>
      </c>
      <c r="AR29" s="88">
        <f>SUM(AP29+AQ29)</f>
        <v>0</v>
      </c>
      <c r="AS29" s="50" t="s">
        <v>57</v>
      </c>
      <c r="AT29" s="50"/>
      <c r="AU29" s="50"/>
      <c r="AV29" s="51"/>
    </row>
    <row r="30" spans="1:48" s="16" customFormat="1" ht="24.75" customHeight="1" hidden="1" thickBot="1">
      <c r="A30" s="84"/>
      <c r="B30" s="37" t="s">
        <v>30</v>
      </c>
      <c r="C30" s="37"/>
      <c r="D30" s="37"/>
      <c r="E30" s="44"/>
      <c r="F30" s="71" t="e">
        <f>+AA30+AG30+AJ30+AM30+AP30+#REF!</f>
        <v>#REF!</v>
      </c>
      <c r="G30" s="72" t="e">
        <f>+AB30+AH30+AK30+AN30+AQ30+#REF!</f>
        <v>#REF!</v>
      </c>
      <c r="H30" s="73" t="e">
        <f>SUM(F30+G30)</f>
        <v>#REF!</v>
      </c>
      <c r="I30" s="74">
        <v>0</v>
      </c>
      <c r="J30" s="72">
        <v>0</v>
      </c>
      <c r="K30" s="73">
        <f>SUM(I30+J30)</f>
        <v>0</v>
      </c>
      <c r="L30" s="71">
        <v>0</v>
      </c>
      <c r="M30" s="74">
        <v>0</v>
      </c>
      <c r="N30" s="73">
        <f>SUM(L30+M30)</f>
        <v>0</v>
      </c>
      <c r="O30" s="71">
        <v>0</v>
      </c>
      <c r="P30" s="74">
        <v>0</v>
      </c>
      <c r="Q30" s="73">
        <f>SUM(O30+P30)</f>
        <v>0</v>
      </c>
      <c r="R30" s="76">
        <v>0</v>
      </c>
      <c r="S30" s="76">
        <v>0</v>
      </c>
      <c r="T30" s="73">
        <f>SUM(R30+S30)</f>
        <v>0</v>
      </c>
      <c r="U30" s="76">
        <v>0</v>
      </c>
      <c r="V30" s="76">
        <v>0</v>
      </c>
      <c r="W30" s="73">
        <f>SUM(U30+V30)</f>
        <v>0</v>
      </c>
      <c r="X30" s="76">
        <v>0</v>
      </c>
      <c r="Y30" s="76">
        <v>0</v>
      </c>
      <c r="Z30" s="73">
        <f>SUM(X30+Y30)</f>
        <v>0</v>
      </c>
      <c r="AA30" s="76">
        <v>0</v>
      </c>
      <c r="AB30" s="76">
        <v>0</v>
      </c>
      <c r="AC30" s="73">
        <f>SUM(AA30+AB30)</f>
        <v>0</v>
      </c>
      <c r="AD30" s="46"/>
      <c r="AE30" s="46"/>
      <c r="AF30" s="46"/>
      <c r="AG30" s="76">
        <v>0</v>
      </c>
      <c r="AH30" s="76">
        <v>0</v>
      </c>
      <c r="AI30" s="73">
        <f>SUM(AG30+AH30)</f>
        <v>0</v>
      </c>
      <c r="AJ30" s="76">
        <v>0</v>
      </c>
      <c r="AK30" s="76">
        <v>0</v>
      </c>
      <c r="AL30" s="73">
        <f>SUM(AJ30+AK30)</f>
        <v>0</v>
      </c>
      <c r="AM30" s="76">
        <v>0</v>
      </c>
      <c r="AN30" s="76">
        <v>0</v>
      </c>
      <c r="AO30" s="73">
        <f>SUM(AM30+AN30)</f>
        <v>0</v>
      </c>
      <c r="AP30" s="76">
        <v>0</v>
      </c>
      <c r="AQ30" s="76">
        <v>0</v>
      </c>
      <c r="AR30" s="73">
        <f>SUM(AP30+AQ30)</f>
        <v>0</v>
      </c>
      <c r="AS30" s="104" t="s">
        <v>28</v>
      </c>
      <c r="AT30" s="105"/>
      <c r="AU30" s="105"/>
      <c r="AV30" s="119"/>
    </row>
    <row r="31" spans="1:48" s="16" customFormat="1" ht="18.75" customHeight="1" thickBot="1">
      <c r="A31" s="36"/>
      <c r="B31" s="37" t="s">
        <v>51</v>
      </c>
      <c r="C31" s="37"/>
      <c r="D31" s="37"/>
      <c r="E31" s="42"/>
      <c r="F31" s="45">
        <f>F26+F29</f>
        <v>16.903</v>
      </c>
      <c r="G31" s="48">
        <f aca="true" t="shared" si="8" ref="G31:AR31">G26+G29</f>
        <v>5.573</v>
      </c>
      <c r="H31" s="48">
        <f t="shared" si="8"/>
        <v>22.476</v>
      </c>
      <c r="I31" s="45">
        <f t="shared" si="8"/>
        <v>15.520999999999997</v>
      </c>
      <c r="J31" s="48">
        <f t="shared" si="8"/>
        <v>4.603</v>
      </c>
      <c r="K31" s="48">
        <f t="shared" si="8"/>
        <v>20.123999999999995</v>
      </c>
      <c r="L31" s="45">
        <f t="shared" si="8"/>
        <v>13.273999999999997</v>
      </c>
      <c r="M31" s="48">
        <f t="shared" si="8"/>
        <v>6.29</v>
      </c>
      <c r="N31" s="48">
        <f t="shared" si="8"/>
        <v>19.563999999999997</v>
      </c>
      <c r="O31" s="45">
        <f t="shared" si="8"/>
        <v>20.848999999999997</v>
      </c>
      <c r="P31" s="48">
        <f t="shared" si="8"/>
        <v>6.359</v>
      </c>
      <c r="Q31" s="48">
        <f t="shared" si="8"/>
        <v>27.207999999999995</v>
      </c>
      <c r="R31" s="45">
        <f t="shared" si="8"/>
        <v>18.263999999999996</v>
      </c>
      <c r="S31" s="48">
        <f t="shared" si="8"/>
        <v>6.3180000000000005</v>
      </c>
      <c r="T31" s="48">
        <f t="shared" si="8"/>
        <v>24.581999999999997</v>
      </c>
      <c r="U31" s="45">
        <f t="shared" si="8"/>
        <v>16.042999999999996</v>
      </c>
      <c r="V31" s="48">
        <f t="shared" si="8"/>
        <v>6.915000000000001</v>
      </c>
      <c r="W31" s="48">
        <f t="shared" si="8"/>
        <v>22.957999999999995</v>
      </c>
      <c r="X31" s="45">
        <f t="shared" si="8"/>
        <v>11.894999999999996</v>
      </c>
      <c r="Y31" s="48">
        <f t="shared" si="8"/>
        <v>6.242000000000001</v>
      </c>
      <c r="Z31" s="48">
        <f t="shared" si="8"/>
        <v>18.136999999999997</v>
      </c>
      <c r="AA31" s="45">
        <f t="shared" si="8"/>
        <v>9.243999999999996</v>
      </c>
      <c r="AB31" s="48">
        <f t="shared" si="8"/>
        <v>5.574000000000002</v>
      </c>
      <c r="AC31" s="48">
        <f t="shared" si="8"/>
        <v>14.817999999999998</v>
      </c>
      <c r="AD31" s="45">
        <f t="shared" si="8"/>
        <v>6.779999999999996</v>
      </c>
      <c r="AE31" s="48">
        <f t="shared" si="8"/>
        <v>4.483000000000001</v>
      </c>
      <c r="AF31" s="48">
        <f t="shared" si="8"/>
        <v>11.262999999999996</v>
      </c>
      <c r="AG31" s="45">
        <f t="shared" si="8"/>
        <v>4.659000000000001</v>
      </c>
      <c r="AH31" s="48">
        <f t="shared" si="8"/>
        <v>4.06</v>
      </c>
      <c r="AI31" s="48">
        <f t="shared" si="8"/>
        <v>8.719000000000001</v>
      </c>
      <c r="AJ31" s="45">
        <f t="shared" si="8"/>
        <v>17.486000000000004</v>
      </c>
      <c r="AK31" s="48">
        <f t="shared" si="8"/>
        <v>3.5699999999999994</v>
      </c>
      <c r="AL31" s="48">
        <f t="shared" si="8"/>
        <v>21.056</v>
      </c>
      <c r="AM31" s="45">
        <f t="shared" si="8"/>
        <v>15.169000000000004</v>
      </c>
      <c r="AN31" s="48">
        <f t="shared" si="8"/>
        <v>3.418999999999999</v>
      </c>
      <c r="AO31" s="48">
        <f t="shared" si="8"/>
        <v>18.588</v>
      </c>
      <c r="AP31" s="45">
        <f t="shared" si="8"/>
        <v>15.169</v>
      </c>
      <c r="AQ31" s="48">
        <f t="shared" si="8"/>
        <v>3.419</v>
      </c>
      <c r="AR31" s="48">
        <f t="shared" si="8"/>
        <v>18.588</v>
      </c>
      <c r="AS31" s="104" t="s">
        <v>52</v>
      </c>
      <c r="AT31" s="105"/>
      <c r="AU31" s="105"/>
      <c r="AV31" s="119"/>
    </row>
    <row r="32" spans="30:32" s="16" customFormat="1" ht="15">
      <c r="AD32" s="120"/>
      <c r="AE32" s="120"/>
      <c r="AF32" s="120"/>
    </row>
    <row r="33" spans="2:39" s="16" customFormat="1" ht="15">
      <c r="B33" s="120" t="s">
        <v>58</v>
      </c>
      <c r="D33" s="12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G33" s="120"/>
      <c r="AH33" s="120"/>
      <c r="AI33" s="120"/>
      <c r="AJ33" s="120"/>
      <c r="AK33" s="120"/>
      <c r="AL33" s="120"/>
      <c r="AM33" s="120"/>
    </row>
    <row r="34" spans="2:4" s="16" customFormat="1" ht="15">
      <c r="B34" s="120" t="s">
        <v>59</v>
      </c>
      <c r="C34" s="120"/>
      <c r="D34" s="120"/>
    </row>
    <row r="35" spans="2:32" s="16" customFormat="1" ht="15.75">
      <c r="B35" s="120"/>
      <c r="C35" s="120"/>
      <c r="D35" s="120" t="s">
        <v>60</v>
      </c>
      <c r="AD35" s="122"/>
      <c r="AE35" s="122"/>
      <c r="AF35" s="122"/>
    </row>
    <row r="36" spans="1:44" ht="12.75">
      <c r="A36" s="7"/>
      <c r="B36" s="9"/>
      <c r="C36" s="7"/>
      <c r="D36" s="7"/>
      <c r="E36" s="7"/>
      <c r="F36" s="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8"/>
      <c r="AB36" s="8"/>
      <c r="AC36" s="8"/>
      <c r="AD36" s="2"/>
      <c r="AE36" s="2"/>
      <c r="AF36" s="2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2.75">
      <c r="A37" s="1"/>
      <c r="B37" s="1"/>
      <c r="C37" s="4"/>
      <c r="D37" s="1"/>
      <c r="E37" s="1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1"/>
      <c r="AB37" s="2"/>
      <c r="AC37" s="2"/>
      <c r="AD37" s="2"/>
      <c r="AE37" s="2"/>
      <c r="AF37" s="2"/>
      <c r="AG37" s="11"/>
      <c r="AH37" s="2"/>
      <c r="AI37" s="2"/>
      <c r="AJ37" s="11"/>
      <c r="AK37" s="2"/>
      <c r="AL37" s="2"/>
      <c r="AM37" s="11"/>
      <c r="AN37" s="2"/>
      <c r="AO37" s="2"/>
      <c r="AP37" s="11"/>
      <c r="AQ37" s="2"/>
      <c r="AR37" s="2"/>
    </row>
    <row r="38" spans="1:44" ht="12.75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2.7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4"/>
      <c r="B43" s="14"/>
      <c r="C43" s="14"/>
      <c r="D43" s="14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4"/>
      <c r="B52" s="1"/>
      <c r="C52" s="4"/>
      <c r="D52" s="4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2"/>
      <c r="AE54" s="12"/>
      <c r="AF54" s="1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4"/>
      <c r="B55" s="1"/>
      <c r="C55" s="1"/>
      <c r="D55" s="1"/>
      <c r="E55" s="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"/>
      <c r="AE55" s="1"/>
      <c r="AF55" s="1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2.75">
      <c r="A56" s="1"/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2"/>
      <c r="AE56" s="12"/>
      <c r="AF56" s="1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2"/>
      <c r="AD57" s="13"/>
      <c r="AE57" s="13"/>
      <c r="AF57" s="13"/>
      <c r="AG57" s="1"/>
      <c r="AH57" s="1"/>
      <c r="AI57" s="12"/>
      <c r="AJ57" s="1"/>
      <c r="AK57" s="1"/>
      <c r="AL57" s="12"/>
      <c r="AM57" s="1"/>
      <c r="AN57" s="1"/>
      <c r="AO57" s="12"/>
      <c r="AP57" s="1"/>
      <c r="AQ57" s="1"/>
      <c r="AR57" s="12"/>
    </row>
    <row r="58" spans="1:44" ht="12.75">
      <c r="A58" s="1"/>
      <c r="B58" s="1"/>
      <c r="C58" s="1"/>
      <c r="D58" s="1"/>
      <c r="E58" s="1"/>
      <c r="F58" s="1"/>
      <c r="G58" s="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"/>
      <c r="AE58" s="1"/>
      <c r="AF58" s="1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4"/>
      <c r="C60" s="14"/>
      <c r="D60" s="14"/>
      <c r="E60" s="1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5"/>
      <c r="C61" s="5"/>
      <c r="D61" s="5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</sheetData>
  <mergeCells count="38">
    <mergeCell ref="B60:E60"/>
    <mergeCell ref="AS25:AV25"/>
    <mergeCell ref="AS27:AT27"/>
    <mergeCell ref="AS28:AT28"/>
    <mergeCell ref="AS29:AV29"/>
    <mergeCell ref="AS31:AV31"/>
    <mergeCell ref="AS18:AT18"/>
    <mergeCell ref="AS19:AT19"/>
    <mergeCell ref="AS30:AV30"/>
    <mergeCell ref="B43:D43"/>
    <mergeCell ref="B13:E13"/>
    <mergeCell ref="AS13:AU13"/>
    <mergeCell ref="AS14:AU14"/>
    <mergeCell ref="AS16:AV16"/>
    <mergeCell ref="A4:AR4"/>
    <mergeCell ref="F7:H7"/>
    <mergeCell ref="L7:N7"/>
    <mergeCell ref="O7:Q7"/>
    <mergeCell ref="R7:T7"/>
    <mergeCell ref="U7:W7"/>
    <mergeCell ref="X7:Z7"/>
    <mergeCell ref="AA7:AC7"/>
    <mergeCell ref="AD7:AF7"/>
    <mergeCell ref="AG7:AI7"/>
    <mergeCell ref="A5:AR5"/>
    <mergeCell ref="A6:AR6"/>
    <mergeCell ref="AS10:AV10"/>
    <mergeCell ref="AS17:AU17"/>
    <mergeCell ref="AJ7:AL7"/>
    <mergeCell ref="AM7:AO7"/>
    <mergeCell ref="AP7:AR7"/>
    <mergeCell ref="A8:E8"/>
    <mergeCell ref="AS8:AV8"/>
    <mergeCell ref="AS12:AV12"/>
    <mergeCell ref="AS20:AU20"/>
    <mergeCell ref="AS21:AU21"/>
    <mergeCell ref="AS23:AV23"/>
    <mergeCell ref="AS26:AV26"/>
  </mergeCells>
  <printOptions/>
  <pageMargins left="0.3937007874015748" right="0.1968503937007874" top="0.984251968503937" bottom="0.984251968503937" header="0.5118110236220472" footer="0.31496062992125984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SAGIS</cp:lastModifiedBy>
  <cp:lastPrinted>2000-04-19T07:09:30Z</cp:lastPrinted>
  <dcterms:created xsi:type="dcterms:W3CDTF">1997-12-22T12:29:04Z</dcterms:created>
  <dcterms:modified xsi:type="dcterms:W3CDTF">2000-04-20T12:30:01Z</dcterms:modified>
  <cp:category/>
  <cp:version/>
  <cp:contentType/>
  <cp:contentStatus/>
</cp:coreProperties>
</file>