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<sst xmlns="http://schemas.openxmlformats.org/spreadsheetml/2006/main" count="143" uniqueCount="103">
  <si>
    <t>BARLEY / IBHALI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</si>
  <si>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</si>
  <si>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</si>
  <si>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</si>
  <si>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</si>
  <si>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</si>
  <si>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</si>
  <si>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</si>
  <si>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</si>
  <si>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</si>
  <si>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</si>
  <si>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</si>
  <si>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</si>
  <si>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</si>
  <si>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</si>
  <si>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</si>
  <si>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</si>
  <si>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</si>
  <si>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</si>
  <si>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</si>
  <si>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</si>
  <si>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</si>
  <si>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</si>
  <si>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</si>
  <si>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</si>
  <si>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</si>
  <si>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</si>
  <si>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</si>
  <si>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</si>
  <si>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</si>
  <si>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</si>
  <si>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</si>
  <si>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</si>
  <si>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</si>
  <si>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</si>
  <si>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</si>
  <si>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</si>
  <si>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</si>
  <si>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</si>
  <si>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</si>
  <si>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</si>
  <si>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</si>
  <si>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</si>
  <si>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</si>
  <si>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</si>
  <si>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</si>
  <si>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</si>
  <si>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</si>
  <si>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</si>
  <si>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</si>
  <si>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</si>
  <si>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</si>
  <si>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</si>
  <si>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</si>
  <si>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</si>
  <si>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</si>
  <si>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</si>
  <si>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</si>
  <si>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</si>
  <si>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</si>
  <si>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</si>
  <si>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</si>
  <si>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</si>
  <si>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</si>
  <si>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</si>
  <si>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</si>
  <si>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</si>
  <si>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</si>
  <si>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</si>
  <si>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</si>
  <si>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</si>
  <si>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ton/ithani</t>
  </si>
  <si>
    <t>1 October/Ku-Okthoba 2003</t>
  </si>
  <si>
    <t>English</t>
  </si>
  <si>
    <t>KuSeptemba 2004</t>
  </si>
  <si>
    <t>(Preliminary/Okokuqala)</t>
  </si>
  <si>
    <t>1 October/Ku-Okthoba 2004</t>
  </si>
  <si>
    <t>August 2004 (On request of the industry.)</t>
  </si>
  <si>
    <t>September 2004</t>
  </si>
  <si>
    <t>2004/2005 Year (October - September) / Unyaka ka-2004/2005 (Ku-Okthoba - KuSeptemba) (2)</t>
  </si>
  <si>
    <t>Ku-Agosti 2004 (Ngesicelo semboni.)</t>
  </si>
  <si>
    <t xml:space="preserve">The surplus/deficit figures are partly due to barley dispatched as "animal feed "-barley but received </t>
  </si>
  <si>
    <t xml:space="preserve">and utilised as "human"-barley and vice versa. </t>
  </si>
  <si>
    <t xml:space="preserve"> wasetshenziselwa nje nga ukudla kwa "bantu"-ibhali kanye nge ndlela inye.</t>
  </si>
  <si>
    <t>Released to end-consumer(s)</t>
  </si>
  <si>
    <t xml:space="preserve">             Izibalo ezingaphezulu/ezingaphansi ngakolunye uhlangothi zingenxa ibhali othunyelwe nje nga ukudla "kwezilwane"-ibhali kodwa </t>
  </si>
  <si>
    <t xml:space="preserve">May 2005 </t>
  </si>
  <si>
    <t>KuMeyi 2005</t>
  </si>
  <si>
    <t>1 May/KuMeyi 2005</t>
  </si>
  <si>
    <t>31 May/KuMeyi 2005</t>
  </si>
  <si>
    <t xml:space="preserve">June 2005 </t>
  </si>
  <si>
    <t>KuJuni 2005</t>
  </si>
  <si>
    <t>1 June/KuJuni 2005</t>
  </si>
  <si>
    <t>October 2004 - June 2005</t>
  </si>
  <si>
    <t>Ku-Okthoba 2004 - KuJuni 2005</t>
  </si>
  <si>
    <t>30 June/KuJuni 2005</t>
  </si>
  <si>
    <t>30 June/KuJuni 2004</t>
  </si>
  <si>
    <t>October 2003 - June 2004</t>
  </si>
  <si>
    <t>Ku-Okthoba 2003 - KuJuni 2004</t>
  </si>
  <si>
    <t>SMI-072005</t>
  </si>
  <si>
    <t xml:space="preserve">Surplus(-)/Deficit(+) (iii) </t>
  </si>
  <si>
    <t>Okusele okuthunyelwayo(+)/Okwemukelwayo(-)</t>
  </si>
  <si>
    <t>181 025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</si>
</sst>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38" xfId="0" applyNumberFormat="1" applyFont="1" applyFill="1" applyBorder="1" applyAlignment="1" quotePrefix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3" xfId="0" applyNumberFormat="1" applyFont="1" applyFill="1" applyBorder="1" applyAlignment="1">
      <alignment/>
    </xf>
    <xf numFmtId="172" fontId="5" fillId="0" borderId="2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44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1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49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1" xfId="0" applyNumberFormat="1" applyFont="1" applyFill="1" applyBorder="1" applyAlignment="1">
      <alignment horizontal="right"/>
    </xf>
    <xf numFmtId="172" fontId="3" fillId="0" borderId="52" xfId="0" applyNumberFormat="1" applyFont="1" applyFill="1" applyBorder="1" applyAlignment="1">
      <alignment/>
    </xf>
    <xf numFmtId="172" fontId="7" fillId="0" borderId="53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172" fontId="5" fillId="0" borderId="55" xfId="0" applyNumberFormat="1" applyFont="1" applyFill="1" applyBorder="1" applyAlignment="1" quotePrefix="1">
      <alignment horizontal="center"/>
    </xf>
    <xf numFmtId="172" fontId="7" fillId="0" borderId="52" xfId="0" applyNumberFormat="1" applyFont="1" applyFill="1" applyBorder="1" applyAlignment="1">
      <alignment/>
    </xf>
    <xf numFmtId="172" fontId="7" fillId="0" borderId="48" xfId="0" applyNumberFormat="1" applyFont="1" applyFill="1" applyBorder="1" applyAlignment="1">
      <alignment/>
    </xf>
    <xf numFmtId="172" fontId="7" fillId="0" borderId="56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 vertical="center"/>
    </xf>
    <xf numFmtId="172" fontId="3" fillId="0" borderId="34" xfId="0" applyNumberFormat="1" applyFont="1" applyFill="1" applyBorder="1" applyAlignment="1">
      <alignment/>
    </xf>
    <xf numFmtId="172" fontId="3" fillId="0" borderId="57" xfId="0" applyNumberFormat="1" applyFont="1" applyFill="1" applyBorder="1" applyAlignment="1">
      <alignment vertical="center"/>
    </xf>
    <xf numFmtId="172" fontId="3" fillId="0" borderId="57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 quotePrefix="1">
      <alignment horizontal="center"/>
    </xf>
    <xf numFmtId="0" fontId="5" fillId="0" borderId="42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 quotePrefix="1">
      <alignment horizontal="center"/>
    </xf>
    <xf numFmtId="172" fontId="7" fillId="0" borderId="57" xfId="0" applyNumberFormat="1" applyFont="1" applyFill="1" applyBorder="1" applyAlignment="1">
      <alignment/>
    </xf>
    <xf numFmtId="172" fontId="5" fillId="0" borderId="9" xfId="0" applyNumberFormat="1" applyFont="1" applyFill="1" applyBorder="1" applyAlignment="1" quotePrefix="1">
      <alignment horizontal="center"/>
    </xf>
    <xf numFmtId="172" fontId="3" fillId="0" borderId="10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/>
    </xf>
    <xf numFmtId="172" fontId="7" fillId="0" borderId="16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0" fontId="8" fillId="0" borderId="47" xfId="0" applyFont="1" applyFill="1" applyBorder="1" applyAlignment="1" quotePrefix="1">
      <alignment/>
    </xf>
    <xf numFmtId="172" fontId="3" fillId="0" borderId="39" xfId="0" applyNumberFormat="1" applyFont="1" applyFill="1" applyBorder="1" applyAlignment="1">
      <alignment/>
    </xf>
    <xf numFmtId="172" fontId="3" fillId="0" borderId="58" xfId="0" applyNumberFormat="1" applyFont="1" applyFill="1" applyBorder="1" applyAlignment="1">
      <alignment/>
    </xf>
    <xf numFmtId="0" fontId="8" fillId="0" borderId="47" xfId="0" applyFont="1" applyFill="1" applyBorder="1" applyAlignment="1" quotePrefix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5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1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53</xdr:row>
      <xdr:rowOff>0</xdr:rowOff>
    </xdr:from>
    <xdr:to>
      <xdr:col>10</xdr:col>
      <xdr:colOff>1238250</xdr:colOff>
      <xdr:row>55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0111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75" zoomScaleNormal="75" workbookViewId="0" topLeftCell="D1">
      <selection activeCell="L36" sqref="L36"/>
    </sheetView>
  </sheetViews>
  <sheetFormatPr defaultColWidth="9.140625" defaultRowHeight="12.75"/>
  <cols>
    <col min="1" max="1" width="8.421875" style="123" customWidth="1"/>
    <col min="2" max="2" width="2.8515625" style="123" customWidth="1"/>
    <col min="3" max="3" width="39.28125" style="123" customWidth="1"/>
    <col min="4" max="4" width="12.421875" style="123" customWidth="1"/>
    <col min="5" max="5" width="11.140625" style="123" customWidth="1"/>
    <col min="6" max="6" width="16.140625" style="123" customWidth="1"/>
    <col min="7" max="7" width="13.140625" style="123" customWidth="1"/>
    <col min="8" max="8" width="15.00390625" style="123" customWidth="1"/>
    <col min="9" max="10" width="15.421875" style="123" customWidth="1"/>
    <col min="11" max="11" width="18.57421875" style="123" customWidth="1"/>
    <col min="12" max="12" width="15.421875" style="123" customWidth="1"/>
    <col min="13" max="13" width="9.28125" style="123" customWidth="1"/>
    <col min="14" max="14" width="19.00390625" style="123" customWidth="1"/>
    <col min="15" max="15" width="14.57421875" style="123" customWidth="1"/>
    <col min="16" max="16" width="15.421875" style="123" customWidth="1"/>
    <col min="17" max="17" width="69.140625" style="123" customWidth="1"/>
    <col min="18" max="18" width="2.00390625" style="123" customWidth="1"/>
    <col min="19" max="19" width="1.8515625" style="122" customWidth="1"/>
    <col min="20" max="20" width="0.9921875" style="122" customWidth="1"/>
    <col min="21" max="166" width="7.8515625" style="122" customWidth="1"/>
    <col min="167" max="16384" width="7.8515625" style="123" customWidth="1"/>
  </cols>
  <sheetData>
    <row r="1" spans="1:20" s="1" customFormat="1" ht="21" customHeight="1">
      <c r="A1" s="268"/>
      <c r="B1" s="269"/>
      <c r="C1" s="270"/>
      <c r="D1" s="277" t="s">
        <v>0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9" t="s">
        <v>99</v>
      </c>
      <c r="R1" s="280"/>
      <c r="S1" s="281"/>
      <c r="T1" s="146"/>
    </row>
    <row r="2" spans="1:20" s="1" customFormat="1" ht="21" customHeight="1">
      <c r="A2" s="271"/>
      <c r="B2" s="272"/>
      <c r="C2" s="273"/>
      <c r="D2" s="285" t="s">
        <v>56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2"/>
      <c r="R2" s="283"/>
      <c r="S2" s="284"/>
      <c r="T2" s="146"/>
    </row>
    <row r="3" spans="1:20" s="1" customFormat="1" ht="21" customHeight="1" thickBot="1">
      <c r="A3" s="271"/>
      <c r="B3" s="272"/>
      <c r="C3" s="273"/>
      <c r="D3" s="287" t="s">
        <v>79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2"/>
      <c r="R3" s="283"/>
      <c r="S3" s="284"/>
      <c r="T3" s="146"/>
    </row>
    <row r="4" spans="1:166" s="4" customFormat="1" ht="21" customHeight="1">
      <c r="A4" s="271"/>
      <c r="B4" s="272"/>
      <c r="C4" s="273"/>
      <c r="D4" s="289" t="s">
        <v>86</v>
      </c>
      <c r="E4" s="290"/>
      <c r="F4" s="291"/>
      <c r="G4" s="289" t="s">
        <v>90</v>
      </c>
      <c r="H4" s="290"/>
      <c r="I4" s="291"/>
      <c r="J4" s="292" t="s">
        <v>1</v>
      </c>
      <c r="K4" s="239"/>
      <c r="L4" s="239"/>
      <c r="M4" s="2"/>
      <c r="N4" s="292" t="s">
        <v>1</v>
      </c>
      <c r="O4" s="239"/>
      <c r="P4" s="239"/>
      <c r="Q4" s="282"/>
      <c r="R4" s="283"/>
      <c r="S4" s="28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71"/>
      <c r="B5" s="272"/>
      <c r="C5" s="273"/>
      <c r="D5" s="259" t="s">
        <v>87</v>
      </c>
      <c r="E5" s="241"/>
      <c r="F5" s="240"/>
      <c r="G5" s="259" t="s">
        <v>91</v>
      </c>
      <c r="H5" s="241"/>
      <c r="I5" s="240"/>
      <c r="J5" s="260" t="s">
        <v>93</v>
      </c>
      <c r="K5" s="241"/>
      <c r="L5" s="240"/>
      <c r="M5" s="5"/>
      <c r="N5" s="260" t="s">
        <v>97</v>
      </c>
      <c r="O5" s="241"/>
      <c r="P5" s="240"/>
      <c r="Q5" s="261">
        <v>38559</v>
      </c>
      <c r="R5" s="262"/>
      <c r="S5" s="26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71"/>
      <c r="B6" s="272"/>
      <c r="C6" s="273"/>
      <c r="D6" s="255"/>
      <c r="E6" s="234"/>
      <c r="F6" s="256"/>
      <c r="G6" s="255" t="s">
        <v>75</v>
      </c>
      <c r="H6" s="257"/>
      <c r="I6" s="234"/>
      <c r="J6" s="258" t="s">
        <v>94</v>
      </c>
      <c r="K6" s="236"/>
      <c r="L6" s="235"/>
      <c r="M6" s="7" t="s">
        <v>2</v>
      </c>
      <c r="N6" s="258" t="s">
        <v>98</v>
      </c>
      <c r="O6" s="236"/>
      <c r="P6" s="235"/>
      <c r="Q6" s="264"/>
      <c r="R6" s="262"/>
      <c r="S6" s="26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71"/>
      <c r="B7" s="272"/>
      <c r="C7" s="273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64"/>
      <c r="R7" s="262"/>
      <c r="S7" s="26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74"/>
      <c r="B8" s="275"/>
      <c r="C8" s="276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65"/>
      <c r="R8" s="266"/>
      <c r="S8" s="26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42" t="s">
        <v>73</v>
      </c>
      <c r="B9" s="243"/>
      <c r="C9" s="244"/>
      <c r="D9" s="245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2" t="s">
        <v>10</v>
      </c>
      <c r="R9" s="243"/>
      <c r="S9" s="24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47" t="s">
        <v>11</v>
      </c>
      <c r="B10" s="239"/>
      <c r="C10" s="239"/>
      <c r="D10" s="248" t="s">
        <v>88</v>
      </c>
      <c r="E10" s="249"/>
      <c r="F10" s="250"/>
      <c r="G10" s="248" t="s">
        <v>92</v>
      </c>
      <c r="H10" s="249"/>
      <c r="I10" s="250"/>
      <c r="J10" s="248" t="s">
        <v>76</v>
      </c>
      <c r="K10" s="249"/>
      <c r="L10" s="250"/>
      <c r="M10" s="17"/>
      <c r="N10" s="248" t="s">
        <v>72</v>
      </c>
      <c r="O10" s="251"/>
      <c r="P10" s="252"/>
      <c r="Q10" s="253" t="s">
        <v>12</v>
      </c>
      <c r="R10" s="253"/>
      <c r="S10" s="25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7">
        <v>172.3</v>
      </c>
      <c r="E11" s="148">
        <v>15.7</v>
      </c>
      <c r="F11" s="22">
        <f>SUM(D11:E11)</f>
        <v>188</v>
      </c>
      <c r="G11" s="21">
        <f>+D40</f>
        <v>158.60000000000002</v>
      </c>
      <c r="H11" s="21">
        <f>+E40</f>
        <v>13.2</v>
      </c>
      <c r="I11" s="126">
        <f>SUM(G11:H11)</f>
        <v>171.8</v>
      </c>
      <c r="J11" s="20">
        <v>97.2</v>
      </c>
      <c r="K11" s="21">
        <v>4.3</v>
      </c>
      <c r="L11" s="22">
        <f>SUM(J11:K11)</f>
        <v>101.5</v>
      </c>
      <c r="M11" s="130">
        <f>ROUND(L11-P11,2)/P11*100</f>
        <v>29.795396419437342</v>
      </c>
      <c r="N11" s="20">
        <v>75</v>
      </c>
      <c r="O11" s="21">
        <v>3.2</v>
      </c>
      <c r="P11" s="22">
        <f>SUM(N11:O11)</f>
        <v>78.2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39" t="s">
        <v>1</v>
      </c>
      <c r="K12" s="239"/>
      <c r="L12" s="239"/>
      <c r="M12" s="26"/>
      <c r="N12" s="239" t="s">
        <v>1</v>
      </c>
      <c r="O12" s="239"/>
      <c r="P12" s="239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40" t="s">
        <v>93</v>
      </c>
      <c r="K13" s="241"/>
      <c r="L13" s="240"/>
      <c r="M13" s="28"/>
      <c r="N13" s="240" t="s">
        <v>97</v>
      </c>
      <c r="O13" s="241"/>
      <c r="P13" s="240"/>
      <c r="Q13" s="23"/>
      <c r="S13" s="24"/>
    </row>
    <row r="14" spans="1:166" s="4" customFormat="1" ht="21" customHeight="1" thickBot="1">
      <c r="A14" s="29"/>
      <c r="B14" s="3"/>
      <c r="C14" s="3"/>
      <c r="D14" s="234"/>
      <c r="E14" s="234"/>
      <c r="F14" s="234"/>
      <c r="G14" s="6"/>
      <c r="H14" s="6"/>
      <c r="I14" s="6"/>
      <c r="J14" s="235" t="s">
        <v>94</v>
      </c>
      <c r="K14" s="236"/>
      <c r="L14" s="235"/>
      <c r="M14" s="30"/>
      <c r="N14" s="235" t="s">
        <v>98</v>
      </c>
      <c r="O14" s="236"/>
      <c r="P14" s="235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33"/>
      <c r="C15" s="33"/>
      <c r="D15" s="167">
        <f>SUM(D16:D17)</f>
        <v>4.2</v>
      </c>
      <c r="E15" s="168">
        <f>SUM(E16:E17)</f>
        <v>0.1</v>
      </c>
      <c r="F15" s="34">
        <f>SUM(D15:E15)</f>
        <v>4.3</v>
      </c>
      <c r="G15" s="167">
        <f>SUM(G16:G17)</f>
        <v>23.5</v>
      </c>
      <c r="H15" s="168">
        <f>SUM(H16:H17)</f>
        <v>0</v>
      </c>
      <c r="I15" s="34">
        <f>SUM(G15:H15)</f>
        <v>23.5</v>
      </c>
      <c r="J15" s="169">
        <f>J16+J17</f>
        <v>265.4</v>
      </c>
      <c r="K15" s="25">
        <f>K16+K17</f>
        <v>17.2</v>
      </c>
      <c r="L15" s="35">
        <f>SUM(J15:K15)</f>
        <v>282.59999999999997</v>
      </c>
      <c r="M15" s="170" t="s">
        <v>16</v>
      </c>
      <c r="N15" s="169">
        <f>N16+N17</f>
        <v>296.9</v>
      </c>
      <c r="O15" s="25">
        <f>O16+O17</f>
        <v>10.9</v>
      </c>
      <c r="P15" s="35">
        <f>SUM(N15:O15)</f>
        <v>307.79999999999995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61</v>
      </c>
      <c r="C16" s="37"/>
      <c r="D16" s="149">
        <v>0</v>
      </c>
      <c r="E16" s="150">
        <v>0.1</v>
      </c>
      <c r="F16" s="187">
        <f>SUM(D16:E16)</f>
        <v>0.1</v>
      </c>
      <c r="G16" s="149">
        <v>0.5</v>
      </c>
      <c r="H16" s="150">
        <v>0</v>
      </c>
      <c r="I16" s="187">
        <f>SUM(G16:H16)</f>
        <v>0.5</v>
      </c>
      <c r="J16" s="149">
        <v>163.8</v>
      </c>
      <c r="K16" s="150">
        <v>17.2</v>
      </c>
      <c r="L16" s="38">
        <f>SUM(J16:K16)</f>
        <v>181</v>
      </c>
      <c r="M16" s="211">
        <f>ROUND((L16-P16)/(P16)*(100),2)</f>
        <v>-24.05</v>
      </c>
      <c r="N16" s="149">
        <v>227.4</v>
      </c>
      <c r="O16" s="150">
        <v>10.9</v>
      </c>
      <c r="P16" s="38">
        <f>SUM(N16:O16)</f>
        <v>238.3</v>
      </c>
      <c r="Q16" s="39"/>
      <c r="R16" s="40" t="s">
        <v>62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18</v>
      </c>
      <c r="C17" s="43"/>
      <c r="D17" s="151">
        <v>4.2</v>
      </c>
      <c r="E17" s="152">
        <v>0</v>
      </c>
      <c r="F17" s="186">
        <f>SUM(D17:E17)</f>
        <v>4.2</v>
      </c>
      <c r="G17" s="151">
        <v>23</v>
      </c>
      <c r="H17" s="152">
        <v>0</v>
      </c>
      <c r="I17" s="186">
        <f>SUM(G17:H17)</f>
        <v>23</v>
      </c>
      <c r="J17" s="151">
        <v>101.6</v>
      </c>
      <c r="K17" s="152">
        <v>0</v>
      </c>
      <c r="L17" s="199">
        <f>SUM(J17:K17)</f>
        <v>101.6</v>
      </c>
      <c r="M17" s="200" t="s">
        <v>16</v>
      </c>
      <c r="N17" s="151">
        <v>69.5</v>
      </c>
      <c r="O17" s="152">
        <v>0</v>
      </c>
      <c r="P17" s="199">
        <f>SUM(N17:O17)</f>
        <v>69.5</v>
      </c>
      <c r="Q17" s="47"/>
      <c r="R17" s="48" t="s">
        <v>19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3"/>
      <c r="E18" s="153"/>
      <c r="F18" s="49"/>
      <c r="G18" s="153"/>
      <c r="H18" s="153"/>
      <c r="I18" s="49"/>
      <c r="J18" s="153"/>
      <c r="K18" s="153"/>
      <c r="L18" s="49"/>
      <c r="M18" s="50"/>
      <c r="N18" s="153"/>
      <c r="O18" s="153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53"/>
      <c r="C19" s="33"/>
      <c r="D19" s="147">
        <f>SUM(D21:D25)</f>
        <v>18.6</v>
      </c>
      <c r="E19" s="154">
        <f>SUM(E21:E25)</f>
        <v>1.5</v>
      </c>
      <c r="F19" s="56">
        <f>SUM(D19:E19)</f>
        <v>20.1</v>
      </c>
      <c r="G19" s="147">
        <f>SUM(G21:G25)</f>
        <v>20.5</v>
      </c>
      <c r="H19" s="154">
        <f>SUM(H21:H25)</f>
        <v>1.5999999999999999</v>
      </c>
      <c r="I19" s="56">
        <f>SUM(G19:H19)</f>
        <v>22.1</v>
      </c>
      <c r="J19" s="147">
        <f>SUM(J21:J25)</f>
        <v>196.8</v>
      </c>
      <c r="K19" s="154">
        <f>SUM(K21:K25)</f>
        <v>11.2</v>
      </c>
      <c r="L19" s="56">
        <f>SUM(J19:K19)</f>
        <v>208</v>
      </c>
      <c r="M19" s="131">
        <f>ROUND((L19-P19)/(P19)*(100),2)</f>
        <v>-1.89</v>
      </c>
      <c r="N19" s="147">
        <f>SUM(N21:N25)</f>
        <v>202.29999999999998</v>
      </c>
      <c r="O19" s="154">
        <f>SUM(O21:O25)</f>
        <v>9.7</v>
      </c>
      <c r="P19" s="56">
        <f aca="true" t="shared" si="0" ref="P19:P25">SUM(N19:O19)</f>
        <v>211.99999999999997</v>
      </c>
      <c r="Q19" s="23"/>
      <c r="R19" s="23"/>
      <c r="S19" s="24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22</v>
      </c>
      <c r="C20" s="58"/>
      <c r="D20" s="155">
        <f>SUM(D21:D22)</f>
        <v>18.3</v>
      </c>
      <c r="E20" s="156">
        <f>SUM(E21:E22)</f>
        <v>0.8</v>
      </c>
      <c r="F20" s="34">
        <f>SUM(D20:E20)</f>
        <v>19.1</v>
      </c>
      <c r="G20" s="155">
        <f>SUM(G21:G22)</f>
        <v>20.3</v>
      </c>
      <c r="H20" s="156">
        <f>SUM(H21:H22)</f>
        <v>0.8999999999999999</v>
      </c>
      <c r="I20" s="34">
        <f>SUM(G20:H20)</f>
        <v>21.2</v>
      </c>
      <c r="J20" s="155">
        <f>SUM(J21:J22)</f>
        <v>190.5</v>
      </c>
      <c r="K20" s="156">
        <f>SUM(K21:K22)</f>
        <v>6.4</v>
      </c>
      <c r="L20" s="34">
        <f>SUM(J20:K20)</f>
        <v>196.9</v>
      </c>
      <c r="M20" s="132">
        <f>ROUND(L20-P20,2)/P20*100</f>
        <v>-1.8933731938216243</v>
      </c>
      <c r="N20" s="155">
        <f>SUM(N21:N22)</f>
        <v>196.1</v>
      </c>
      <c r="O20" s="156">
        <f>SUM(O21:O22)</f>
        <v>4.6</v>
      </c>
      <c r="P20" s="34">
        <f t="shared" si="0"/>
        <v>200.7</v>
      </c>
      <c r="Q20" s="59"/>
      <c r="R20" s="60" t="s">
        <v>23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24</v>
      </c>
      <c r="D21" s="149">
        <v>18.3</v>
      </c>
      <c r="E21" s="150">
        <v>0.3</v>
      </c>
      <c r="F21" s="187">
        <f>SUM(D21:E21)</f>
        <v>18.6</v>
      </c>
      <c r="G21" s="149">
        <v>20.3</v>
      </c>
      <c r="H21" s="150">
        <v>0.3</v>
      </c>
      <c r="I21" s="187">
        <f>SUM(G21:H21)</f>
        <v>20.6</v>
      </c>
      <c r="J21" s="149">
        <v>190.5</v>
      </c>
      <c r="K21" s="150">
        <v>2.2</v>
      </c>
      <c r="L21" s="187">
        <f>SUM(J21:K21)</f>
        <v>192.7</v>
      </c>
      <c r="M21" s="171">
        <f>ROUND((L21-P21)/(P21)*(100),2)</f>
        <v>-2.48</v>
      </c>
      <c r="N21" s="149">
        <v>196.1</v>
      </c>
      <c r="O21" s="150">
        <v>1.5</v>
      </c>
      <c r="P21" s="38">
        <f>SUM(N21:O21)</f>
        <v>197.6</v>
      </c>
      <c r="Q21" s="40" t="s">
        <v>25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26</v>
      </c>
      <c r="D22" s="157">
        <v>0</v>
      </c>
      <c r="E22" s="158">
        <v>0.5</v>
      </c>
      <c r="F22" s="188">
        <f>E22+D22</f>
        <v>0.5</v>
      </c>
      <c r="G22" s="157">
        <v>0</v>
      </c>
      <c r="H22" s="158">
        <v>0.6</v>
      </c>
      <c r="I22" s="188">
        <f>H22+G22</f>
        <v>0.6</v>
      </c>
      <c r="J22" s="157">
        <v>0</v>
      </c>
      <c r="K22" s="158">
        <v>4.2</v>
      </c>
      <c r="L22" s="188">
        <f>K22+J22</f>
        <v>4.2</v>
      </c>
      <c r="M22" s="134">
        <f>ROUND(L22-P22,2)/P22*100</f>
        <v>35.483870967741936</v>
      </c>
      <c r="N22" s="157">
        <v>0</v>
      </c>
      <c r="O22" s="158">
        <v>3.1</v>
      </c>
      <c r="P22" s="45">
        <f>O22+N22</f>
        <v>3.1</v>
      </c>
      <c r="Q22" s="66" t="s">
        <v>27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28</v>
      </c>
      <c r="C23" s="69"/>
      <c r="D23" s="159">
        <v>0</v>
      </c>
      <c r="E23" s="160">
        <v>0.5</v>
      </c>
      <c r="F23" s="184">
        <f>SUM(D23:E23)</f>
        <v>0.5</v>
      </c>
      <c r="G23" s="159">
        <v>0</v>
      </c>
      <c r="H23" s="160">
        <v>0.5</v>
      </c>
      <c r="I23" s="184">
        <f>SUM(G23:H23)</f>
        <v>0.5</v>
      </c>
      <c r="J23" s="159">
        <v>0</v>
      </c>
      <c r="K23" s="160">
        <v>3.1</v>
      </c>
      <c r="L23" s="189">
        <f>SUM(J23:K23)</f>
        <v>3.1</v>
      </c>
      <c r="M23" s="133">
        <f>ROUND(L23-P23,2)/P23*100</f>
        <v>29.166666666666668</v>
      </c>
      <c r="N23" s="159">
        <v>1</v>
      </c>
      <c r="O23" s="160">
        <v>1.4</v>
      </c>
      <c r="P23" s="70">
        <f t="shared" si="0"/>
        <v>2.4</v>
      </c>
      <c r="Q23" s="52"/>
      <c r="R23" s="67" t="s">
        <v>29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84</v>
      </c>
      <c r="C24" s="69"/>
      <c r="D24" s="159">
        <v>0.3</v>
      </c>
      <c r="E24" s="160">
        <v>0.2</v>
      </c>
      <c r="F24" s="184">
        <f>SUM(D24:E24)</f>
        <v>0.5</v>
      </c>
      <c r="G24" s="159">
        <v>0.2</v>
      </c>
      <c r="H24" s="160">
        <v>0.2</v>
      </c>
      <c r="I24" s="189">
        <f>SUM(G24:H24)</f>
        <v>0.4</v>
      </c>
      <c r="J24" s="159">
        <v>3</v>
      </c>
      <c r="K24" s="160">
        <v>1.7</v>
      </c>
      <c r="L24" s="189">
        <f>SUM(J24:K24)</f>
        <v>4.7</v>
      </c>
      <c r="M24" s="183">
        <f>ROUND((L24-P24)/(P24)*(100),2)</f>
        <v>-11.32</v>
      </c>
      <c r="N24" s="159">
        <v>1.7</v>
      </c>
      <c r="O24" s="160">
        <v>3.6</v>
      </c>
      <c r="P24" s="71">
        <f t="shared" si="0"/>
        <v>5.3</v>
      </c>
      <c r="Q24" s="72"/>
      <c r="R24" s="67" t="s">
        <v>30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31</v>
      </c>
      <c r="C25" s="74"/>
      <c r="D25" s="151">
        <v>0</v>
      </c>
      <c r="E25" s="152">
        <v>0</v>
      </c>
      <c r="F25" s="190">
        <f>SUM(D25:E25)</f>
        <v>0</v>
      </c>
      <c r="G25" s="151">
        <v>0</v>
      </c>
      <c r="H25" s="152">
        <v>0</v>
      </c>
      <c r="I25" s="190">
        <f>SUM(G25:H25)</f>
        <v>0</v>
      </c>
      <c r="J25" s="151">
        <v>3.3</v>
      </c>
      <c r="K25" s="152">
        <v>0</v>
      </c>
      <c r="L25" s="190">
        <f>SUM(J25:K25)</f>
        <v>3.3</v>
      </c>
      <c r="M25" s="201">
        <f>ROUND((L25-P25)/(P25)*(100),2)</f>
        <v>-8.33</v>
      </c>
      <c r="N25" s="151">
        <v>3.5</v>
      </c>
      <c r="O25" s="152">
        <v>0.1</v>
      </c>
      <c r="P25" s="75">
        <f t="shared" si="0"/>
        <v>3.6</v>
      </c>
      <c r="Q25" s="76"/>
      <c r="R25" s="77" t="s">
        <v>32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59</v>
      </c>
      <c r="B27" s="33"/>
      <c r="C27" s="33"/>
      <c r="D27" s="137">
        <f>SUM(D28+D31)</f>
        <v>0.2</v>
      </c>
      <c r="E27" s="112">
        <f>SUM(E28+E31)</f>
        <v>0</v>
      </c>
      <c r="F27" s="34">
        <f aca="true" t="shared" si="1" ref="F27:F33">SUM(D27:E27)</f>
        <v>0.2</v>
      </c>
      <c r="G27" s="137">
        <f>SUM(G28+G31)</f>
        <v>0.3</v>
      </c>
      <c r="H27" s="112">
        <f>SUM(H28+H31)</f>
        <v>0</v>
      </c>
      <c r="I27" s="34">
        <f aca="true" t="shared" si="2" ref="I27:I33">SUM(G27:H27)</f>
        <v>0.3</v>
      </c>
      <c r="J27" s="137">
        <f>SUM(J28+J31)</f>
        <v>3.7</v>
      </c>
      <c r="K27" s="112">
        <f>SUM(K28+K31)</f>
        <v>0</v>
      </c>
      <c r="L27" s="34">
        <f aca="true" t="shared" si="3" ref="L27:L33">SUM(J27:K27)</f>
        <v>3.7</v>
      </c>
      <c r="M27" s="109" t="s">
        <v>16</v>
      </c>
      <c r="N27" s="137">
        <f>SUM(N28+N31)</f>
        <v>0</v>
      </c>
      <c r="O27" s="112">
        <f>SUM(O28+O31)</f>
        <v>0</v>
      </c>
      <c r="P27" s="34">
        <f aca="true" t="shared" si="4" ref="P27:P33">SUM(N27:O27)</f>
        <v>0</v>
      </c>
      <c r="Q27" s="61"/>
      <c r="R27" s="61"/>
      <c r="S27" s="80" t="s">
        <v>60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63</v>
      </c>
      <c r="C28" s="81"/>
      <c r="D28" s="137">
        <f>SUM(D29:D30)</f>
        <v>0.2</v>
      </c>
      <c r="E28" s="112">
        <f>SUM(E29:E30)</f>
        <v>0</v>
      </c>
      <c r="F28" s="35">
        <f t="shared" si="1"/>
        <v>0.2</v>
      </c>
      <c r="G28" s="137">
        <f>SUM(G29:G30)</f>
        <v>0.3</v>
      </c>
      <c r="H28" s="112">
        <f>SUM(H29:H30)</f>
        <v>0</v>
      </c>
      <c r="I28" s="35">
        <f t="shared" si="2"/>
        <v>0.3</v>
      </c>
      <c r="J28" s="137">
        <f>SUM(J29:J30)</f>
        <v>3.7</v>
      </c>
      <c r="K28" s="112">
        <f>SUM(K29:K30)</f>
        <v>0</v>
      </c>
      <c r="L28" s="35">
        <f t="shared" si="3"/>
        <v>3.7</v>
      </c>
      <c r="M28" s="46" t="s">
        <v>16</v>
      </c>
      <c r="N28" s="137">
        <f>SUM(N29:N30)</f>
        <v>0</v>
      </c>
      <c r="O28" s="112">
        <f>SUM(O29:O30)</f>
        <v>0</v>
      </c>
      <c r="P28" s="35">
        <f t="shared" si="4"/>
        <v>0</v>
      </c>
      <c r="Q28" s="82"/>
      <c r="R28" s="83" t="s">
        <v>64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33</v>
      </c>
      <c r="D29" s="138">
        <v>0.2</v>
      </c>
      <c r="E29" s="139">
        <v>0</v>
      </c>
      <c r="F29" s="86">
        <f t="shared" si="1"/>
        <v>0.2</v>
      </c>
      <c r="G29" s="138">
        <v>0.3</v>
      </c>
      <c r="H29" s="139">
        <v>0</v>
      </c>
      <c r="I29" s="86">
        <f t="shared" si="2"/>
        <v>0.3</v>
      </c>
      <c r="J29" s="138">
        <v>3.7</v>
      </c>
      <c r="K29" s="139">
        <v>0</v>
      </c>
      <c r="L29" s="86">
        <f t="shared" si="3"/>
        <v>3.7</v>
      </c>
      <c r="M29" s="128" t="s">
        <v>16</v>
      </c>
      <c r="N29" s="138">
        <v>0</v>
      </c>
      <c r="O29" s="139">
        <v>0</v>
      </c>
      <c r="P29" s="86">
        <f t="shared" si="4"/>
        <v>0</v>
      </c>
      <c r="Q29" s="87" t="s">
        <v>34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35</v>
      </c>
      <c r="D30" s="140">
        <v>0</v>
      </c>
      <c r="E30" s="141">
        <v>0</v>
      </c>
      <c r="F30" s="90">
        <f t="shared" si="1"/>
        <v>0</v>
      </c>
      <c r="G30" s="140">
        <v>0</v>
      </c>
      <c r="H30" s="141">
        <v>0</v>
      </c>
      <c r="I30" s="90">
        <f t="shared" si="2"/>
        <v>0</v>
      </c>
      <c r="J30" s="140">
        <v>0</v>
      </c>
      <c r="K30" s="141">
        <v>0</v>
      </c>
      <c r="L30" s="90">
        <f t="shared" si="3"/>
        <v>0</v>
      </c>
      <c r="M30" s="98" t="s">
        <v>16</v>
      </c>
      <c r="N30" s="140">
        <v>0</v>
      </c>
      <c r="O30" s="141">
        <v>0</v>
      </c>
      <c r="P30" s="90">
        <f t="shared" si="4"/>
        <v>0</v>
      </c>
      <c r="Q30" s="66" t="s">
        <v>36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37</v>
      </c>
      <c r="C31" s="92"/>
      <c r="D31" s="142">
        <f>SUM(D32:D33)</f>
        <v>0</v>
      </c>
      <c r="E31" s="143">
        <f>SUM(E32:E33)</f>
        <v>0</v>
      </c>
      <c r="F31" s="71">
        <f t="shared" si="1"/>
        <v>0</v>
      </c>
      <c r="G31" s="142">
        <f>SUM(G32:G33)</f>
        <v>0</v>
      </c>
      <c r="H31" s="143">
        <f>SUM(H32:H33)</f>
        <v>0</v>
      </c>
      <c r="I31" s="71">
        <f t="shared" si="2"/>
        <v>0</v>
      </c>
      <c r="J31" s="142">
        <f>SUM(J32:J33)</f>
        <v>0</v>
      </c>
      <c r="K31" s="143">
        <f>SUM(K32:K33)</f>
        <v>0</v>
      </c>
      <c r="L31" s="71">
        <f t="shared" si="3"/>
        <v>0</v>
      </c>
      <c r="M31" s="46" t="s">
        <v>16</v>
      </c>
      <c r="N31" s="142">
        <f>SUM(N32:N33)</f>
        <v>0</v>
      </c>
      <c r="O31" s="143">
        <f>SUM(O32:O33)</f>
        <v>0</v>
      </c>
      <c r="P31" s="71">
        <f t="shared" si="4"/>
        <v>0</v>
      </c>
      <c r="Q31" s="93"/>
      <c r="R31" s="67" t="s">
        <v>38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39</v>
      </c>
      <c r="D32" s="138">
        <v>0</v>
      </c>
      <c r="E32" s="139">
        <v>0</v>
      </c>
      <c r="F32" s="86">
        <f t="shared" si="1"/>
        <v>0</v>
      </c>
      <c r="G32" s="138">
        <v>0</v>
      </c>
      <c r="H32" s="139">
        <v>0</v>
      </c>
      <c r="I32" s="86">
        <f t="shared" si="2"/>
        <v>0</v>
      </c>
      <c r="J32" s="138">
        <v>0</v>
      </c>
      <c r="K32" s="139">
        <v>0</v>
      </c>
      <c r="L32" s="86">
        <f t="shared" si="3"/>
        <v>0</v>
      </c>
      <c r="M32" s="128" t="s">
        <v>16</v>
      </c>
      <c r="N32" s="138">
        <v>0</v>
      </c>
      <c r="O32" s="139">
        <v>0</v>
      </c>
      <c r="P32" s="86">
        <f t="shared" si="4"/>
        <v>0</v>
      </c>
      <c r="Q32" s="87" t="s">
        <v>40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06"/>
      <c r="C33" s="89" t="s">
        <v>41</v>
      </c>
      <c r="D33" s="207">
        <v>0</v>
      </c>
      <c r="E33" s="208">
        <v>0</v>
      </c>
      <c r="F33" s="75">
        <f t="shared" si="1"/>
        <v>0</v>
      </c>
      <c r="G33" s="207">
        <v>0</v>
      </c>
      <c r="H33" s="208">
        <v>0</v>
      </c>
      <c r="I33" s="75">
        <f t="shared" si="2"/>
        <v>0</v>
      </c>
      <c r="J33" s="207">
        <v>0</v>
      </c>
      <c r="K33" s="208">
        <v>0</v>
      </c>
      <c r="L33" s="75">
        <f t="shared" si="3"/>
        <v>0</v>
      </c>
      <c r="M33" s="198" t="s">
        <v>16</v>
      </c>
      <c r="N33" s="207">
        <v>0</v>
      </c>
      <c r="O33" s="208">
        <v>0</v>
      </c>
      <c r="P33" s="75">
        <f t="shared" si="4"/>
        <v>0</v>
      </c>
      <c r="Q33" s="66" t="s">
        <v>42</v>
      </c>
      <c r="R33" s="209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69"/>
      <c r="C34" s="6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49"/>
      <c r="O34" s="49"/>
      <c r="P34" s="51"/>
      <c r="Q34" s="52"/>
      <c r="R34" s="5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95" t="s">
        <v>43</v>
      </c>
      <c r="B35" s="19"/>
      <c r="C35" s="19"/>
      <c r="D35" s="172">
        <f aca="true" t="shared" si="5" ref="D35:L35">SUM(D36:D37)</f>
        <v>-0.9000000000000001</v>
      </c>
      <c r="E35" s="144">
        <f t="shared" si="5"/>
        <v>1.1</v>
      </c>
      <c r="F35" s="173">
        <f t="shared" si="5"/>
        <v>0.19999999999999996</v>
      </c>
      <c r="G35" s="172">
        <f>SUM(G36:G37)</f>
        <v>0.5</v>
      </c>
      <c r="H35" s="144">
        <f>SUM(H36:H37)</f>
        <v>-0.2</v>
      </c>
      <c r="I35" s="173">
        <f t="shared" si="5"/>
        <v>0.3</v>
      </c>
      <c r="J35" s="172">
        <f>SUM(J36:J37)</f>
        <v>1.3</v>
      </c>
      <c r="K35" s="144">
        <f>SUM(K36:K37)</f>
        <v>-1.5</v>
      </c>
      <c r="L35" s="174">
        <f t="shared" si="5"/>
        <v>-0.19999999999999996</v>
      </c>
      <c r="M35" s="175" t="s">
        <v>16</v>
      </c>
      <c r="N35" s="172">
        <f>SUM(N36:N37)</f>
        <v>2.2</v>
      </c>
      <c r="O35" s="144">
        <f>SUM(O36:O37)</f>
        <v>-0.8</v>
      </c>
      <c r="P35" s="174">
        <f>SUM(P36:P37)</f>
        <v>1.4000000000000001</v>
      </c>
      <c r="Q35" s="23"/>
      <c r="R35" s="23"/>
      <c r="S35" s="24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36" t="s">
        <v>45</v>
      </c>
      <c r="C36" s="37"/>
      <c r="D36" s="159">
        <v>0.2</v>
      </c>
      <c r="E36" s="160">
        <v>0.1</v>
      </c>
      <c r="F36" s="163">
        <f>SUM(D36:E36)</f>
        <v>0.30000000000000004</v>
      </c>
      <c r="G36" s="159">
        <v>0.2</v>
      </c>
      <c r="H36" s="160">
        <v>-0.1</v>
      </c>
      <c r="I36" s="163">
        <f>SUM(G36:H36)</f>
        <v>0.1</v>
      </c>
      <c r="J36" s="159">
        <v>0.8</v>
      </c>
      <c r="K36" s="160">
        <v>0</v>
      </c>
      <c r="L36" s="70">
        <f>SUM(J36:K36)</f>
        <v>0.8</v>
      </c>
      <c r="M36" s="113" t="s">
        <v>16</v>
      </c>
      <c r="N36" s="159">
        <v>0.5</v>
      </c>
      <c r="O36" s="160">
        <v>-0.2</v>
      </c>
      <c r="P36" s="70">
        <f>SUM(N36:O36)</f>
        <v>0.3</v>
      </c>
      <c r="Q36" s="39"/>
      <c r="R36" s="40" t="s">
        <v>101</v>
      </c>
      <c r="S36" s="4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96" t="s">
        <v>100</v>
      </c>
      <c r="C37" s="97"/>
      <c r="D37" s="151">
        <v>-1.1</v>
      </c>
      <c r="E37" s="152">
        <v>1</v>
      </c>
      <c r="F37" s="191">
        <f>SUM(D37:E37)</f>
        <v>-0.10000000000000009</v>
      </c>
      <c r="G37" s="151">
        <v>0.3</v>
      </c>
      <c r="H37" s="152">
        <v>-0.1</v>
      </c>
      <c r="I37" s="185">
        <f>SUM(G37:H37)</f>
        <v>0.19999999999999998</v>
      </c>
      <c r="J37" s="151">
        <v>0.5</v>
      </c>
      <c r="K37" s="152">
        <v>-1.5</v>
      </c>
      <c r="L37" s="75">
        <f>SUM(J37:K37)</f>
        <v>-1</v>
      </c>
      <c r="M37" s="198" t="s">
        <v>16</v>
      </c>
      <c r="N37" s="151">
        <v>1.7</v>
      </c>
      <c r="O37" s="152">
        <v>-0.6</v>
      </c>
      <c r="P37" s="75">
        <f>SUM(N37:O37)</f>
        <v>1.1</v>
      </c>
      <c r="Q37" s="47"/>
      <c r="R37" s="48" t="s">
        <v>65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92"/>
      <c r="C38" s="8"/>
      <c r="D38" s="195"/>
      <c r="E38" s="195"/>
      <c r="F38" s="195"/>
      <c r="G38" s="195"/>
      <c r="H38" s="195"/>
      <c r="I38" s="195"/>
      <c r="J38" s="195"/>
      <c r="K38" s="195"/>
      <c r="L38" s="27"/>
      <c r="M38" s="196"/>
      <c r="N38" s="195"/>
      <c r="O38" s="195"/>
      <c r="P38" s="27"/>
      <c r="Q38" s="194"/>
      <c r="R38" s="194"/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37" t="s">
        <v>89</v>
      </c>
      <c r="E39" s="238"/>
      <c r="F39" s="238"/>
      <c r="G39" s="237" t="s">
        <v>95</v>
      </c>
      <c r="H39" s="238"/>
      <c r="I39" s="238"/>
      <c r="J39" s="237" t="s">
        <v>95</v>
      </c>
      <c r="K39" s="238"/>
      <c r="L39" s="238"/>
      <c r="M39" s="197"/>
      <c r="N39" s="237" t="s">
        <v>96</v>
      </c>
      <c r="O39" s="238"/>
      <c r="P39" s="238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99" t="s">
        <v>46</v>
      </c>
      <c r="B40" s="100"/>
      <c r="C40" s="100"/>
      <c r="D40" s="54">
        <f>D11+D15-D19-D27-D35</f>
        <v>158.60000000000002</v>
      </c>
      <c r="E40" s="55">
        <f>E11+E15-E19-E27-E35</f>
        <v>13.2</v>
      </c>
      <c r="F40" s="56">
        <f>SUM(D40:E40)</f>
        <v>171.8</v>
      </c>
      <c r="G40" s="54">
        <f>G11+G15-G19-G27-G35</f>
        <v>160.8</v>
      </c>
      <c r="H40" s="55">
        <f>H11+H15-H19-H27-H35</f>
        <v>11.799999999999999</v>
      </c>
      <c r="I40" s="56">
        <f>SUM(G40:H40)</f>
        <v>172.60000000000002</v>
      </c>
      <c r="J40" s="54">
        <f>J11+J15-J19-J27-J35</f>
        <v>160.79999999999995</v>
      </c>
      <c r="K40" s="55">
        <f>K11+K15-K19-K27-K35</f>
        <v>11.8</v>
      </c>
      <c r="L40" s="56">
        <f>SUM(J40:K40)</f>
        <v>172.59999999999997</v>
      </c>
      <c r="M40" s="135">
        <f>ROUND(L40-P40,2)/P40*100</f>
        <v>0</v>
      </c>
      <c r="N40" s="101">
        <f>N11+N15-N19-N27-N35</f>
        <v>167.4</v>
      </c>
      <c r="O40" s="55">
        <f>+O11+O15-O19-O29-O35</f>
        <v>5.200000000000002</v>
      </c>
      <c r="P40" s="56">
        <f>SUM(N40:O40)</f>
        <v>172.6</v>
      </c>
      <c r="Q40" s="102"/>
      <c r="R40" s="102"/>
      <c r="S40" s="103" t="s">
        <v>47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04"/>
      <c r="B41" s="105"/>
      <c r="C41" s="105"/>
      <c r="D41" s="164"/>
      <c r="E41" s="164"/>
      <c r="F41" s="164"/>
      <c r="G41" s="106"/>
      <c r="H41" s="106"/>
      <c r="I41" s="106"/>
      <c r="J41" s="229"/>
      <c r="K41" s="229"/>
      <c r="L41" s="229"/>
      <c r="M41" s="129"/>
      <c r="N41" s="230"/>
      <c r="O41" s="230"/>
      <c r="P41" s="230"/>
      <c r="Q41" s="231"/>
      <c r="R41" s="231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95" t="s">
        <v>57</v>
      </c>
      <c r="B42" s="19"/>
      <c r="C42" s="19"/>
      <c r="D42" s="176">
        <f aca="true" t="shared" si="6" ref="D42:L42">SUM(D43:D44)</f>
        <v>158.60000000000002</v>
      </c>
      <c r="E42" s="177">
        <f t="shared" si="6"/>
        <v>13.2</v>
      </c>
      <c r="F42" s="178">
        <f t="shared" si="6"/>
        <v>171.8</v>
      </c>
      <c r="G42" s="176">
        <f t="shared" si="6"/>
        <v>160.8</v>
      </c>
      <c r="H42" s="177">
        <f t="shared" si="6"/>
        <v>11.8</v>
      </c>
      <c r="I42" s="178">
        <f t="shared" si="6"/>
        <v>172.6</v>
      </c>
      <c r="J42" s="176">
        <f t="shared" si="6"/>
        <v>160.8</v>
      </c>
      <c r="K42" s="177">
        <f t="shared" si="6"/>
        <v>11.8</v>
      </c>
      <c r="L42" s="174">
        <f t="shared" si="6"/>
        <v>172.6</v>
      </c>
      <c r="M42" s="179">
        <f>ROUND(L42-P42,2)/P42*100</f>
        <v>0</v>
      </c>
      <c r="N42" s="176">
        <f>SUM(N43:N44)</f>
        <v>167.4</v>
      </c>
      <c r="O42" s="177">
        <f>SUM(O43:O44)</f>
        <v>5.2</v>
      </c>
      <c r="P42" s="174">
        <f>SUM(N42:O42)</f>
        <v>172.6</v>
      </c>
      <c r="Q42" s="23"/>
      <c r="R42" s="23"/>
      <c r="S42" s="24" t="s">
        <v>58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08"/>
      <c r="B43" s="36" t="s">
        <v>48</v>
      </c>
      <c r="C43" s="37"/>
      <c r="D43" s="159">
        <v>124.4</v>
      </c>
      <c r="E43" s="160">
        <v>10.6</v>
      </c>
      <c r="F43" s="163">
        <f>SUM(D43:E43)</f>
        <v>135</v>
      </c>
      <c r="G43" s="159">
        <v>111.5</v>
      </c>
      <c r="H43" s="160">
        <v>9.5</v>
      </c>
      <c r="I43" s="163">
        <f>SUM(G43:H43)</f>
        <v>121</v>
      </c>
      <c r="J43" s="159">
        <v>111.5</v>
      </c>
      <c r="K43" s="160">
        <v>9.5</v>
      </c>
      <c r="L43" s="184">
        <f>SUM(J43:K43)</f>
        <v>121</v>
      </c>
      <c r="M43" s="136">
        <f>ROUND(L43-P43,2)/P43*100</f>
        <v>-5.836575875486381</v>
      </c>
      <c r="N43" s="159">
        <v>124.3</v>
      </c>
      <c r="O43" s="160">
        <v>4.2</v>
      </c>
      <c r="P43" s="70">
        <f>SUM(N43:O43)</f>
        <v>128.5</v>
      </c>
      <c r="Q43" s="39"/>
      <c r="R43" s="40" t="s">
        <v>49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08"/>
      <c r="B44" s="96" t="s">
        <v>50</v>
      </c>
      <c r="C44" s="97"/>
      <c r="D44" s="151">
        <v>34.2</v>
      </c>
      <c r="E44" s="152">
        <v>2.6</v>
      </c>
      <c r="F44" s="185">
        <f>SUM(D44:E44)</f>
        <v>36.800000000000004</v>
      </c>
      <c r="G44" s="151">
        <v>49.3</v>
      </c>
      <c r="H44" s="152">
        <v>2.3</v>
      </c>
      <c r="I44" s="185">
        <f>SUM(G44:H44)</f>
        <v>51.599999999999994</v>
      </c>
      <c r="J44" s="151">
        <v>49.3</v>
      </c>
      <c r="K44" s="152">
        <v>2.3</v>
      </c>
      <c r="L44" s="186">
        <f>SUM(J44:K44)</f>
        <v>51.599999999999994</v>
      </c>
      <c r="M44" s="210">
        <f>ROUND((L44-P44)/(P44)*(100),2)</f>
        <v>17.01</v>
      </c>
      <c r="N44" s="151">
        <v>43.1</v>
      </c>
      <c r="O44" s="152">
        <v>1</v>
      </c>
      <c r="P44" s="70">
        <f>SUM(N44:O44)</f>
        <v>44.1</v>
      </c>
      <c r="Q44" s="47"/>
      <c r="R44" s="48" t="s">
        <v>51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95"/>
      <c r="B45" s="19"/>
      <c r="C45" s="19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5"/>
      <c r="O45" s="165"/>
      <c r="P45" s="165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99" t="s">
        <v>69</v>
      </c>
      <c r="B46" s="100"/>
      <c r="C46" s="205"/>
      <c r="D46" s="147">
        <v>0.1</v>
      </c>
      <c r="E46" s="154">
        <v>0</v>
      </c>
      <c r="F46" s="161">
        <f>SUM(D46:E46)</f>
        <v>0.1</v>
      </c>
      <c r="G46" s="147">
        <v>10.1</v>
      </c>
      <c r="H46" s="154">
        <v>0</v>
      </c>
      <c r="I46" s="161">
        <f>SUM(G46:H46)</f>
        <v>10.1</v>
      </c>
      <c r="J46" s="147">
        <v>41.9</v>
      </c>
      <c r="K46" s="154">
        <v>0</v>
      </c>
      <c r="L46" s="145">
        <f>SUM(J46:K46)</f>
        <v>41.9</v>
      </c>
      <c r="M46" s="109" t="s">
        <v>16</v>
      </c>
      <c r="N46" s="147">
        <v>46.6</v>
      </c>
      <c r="O46" s="154">
        <v>0</v>
      </c>
      <c r="P46" s="22">
        <f>SUM(N46:O46)</f>
        <v>46.6</v>
      </c>
      <c r="Q46" s="202"/>
      <c r="R46" s="102"/>
      <c r="S46" s="103" t="s">
        <v>70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>
      <c r="A47" s="110"/>
      <c r="B47" s="111"/>
      <c r="C47" s="111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03"/>
      <c r="O47" s="203"/>
      <c r="P47" s="203"/>
      <c r="Q47" s="107"/>
      <c r="R47" s="107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32" t="s">
        <v>52</v>
      </c>
      <c r="B48" s="233"/>
      <c r="C48" s="233"/>
      <c r="D48" s="233"/>
      <c r="E48" s="233"/>
      <c r="F48" s="233"/>
      <c r="G48" s="233"/>
      <c r="H48" s="233"/>
      <c r="I48" s="233"/>
      <c r="J48" s="116" t="s">
        <v>66</v>
      </c>
      <c r="K48" s="223" t="s">
        <v>53</v>
      </c>
      <c r="L48" s="223"/>
      <c r="M48" s="223"/>
      <c r="N48" s="223"/>
      <c r="O48" s="223"/>
      <c r="P48" s="223"/>
      <c r="Q48" s="223"/>
      <c r="R48" s="223"/>
      <c r="S48" s="22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217"/>
      <c r="B49" s="218"/>
      <c r="C49" s="218"/>
      <c r="D49" s="218"/>
      <c r="E49" s="218"/>
      <c r="F49" s="218"/>
      <c r="G49" s="218"/>
      <c r="H49" s="218"/>
      <c r="I49" s="218"/>
      <c r="J49" s="117" t="s">
        <v>71</v>
      </c>
      <c r="K49" s="114"/>
      <c r="L49" s="114"/>
      <c r="M49" s="114"/>
      <c r="N49" s="114"/>
      <c r="O49" s="114"/>
      <c r="P49" s="114"/>
      <c r="Q49" s="114"/>
      <c r="R49" s="114"/>
      <c r="S49" s="115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217"/>
      <c r="B50" s="218"/>
      <c r="C50" s="218"/>
      <c r="D50" s="118"/>
      <c r="E50" s="118"/>
      <c r="F50" s="228" t="s">
        <v>77</v>
      </c>
      <c r="G50" s="228"/>
      <c r="H50" s="228"/>
      <c r="I50" s="228"/>
      <c r="J50" s="127">
        <v>0</v>
      </c>
      <c r="K50" s="227" t="s">
        <v>80</v>
      </c>
      <c r="L50" s="227"/>
      <c r="M50" s="227"/>
      <c r="N50" s="227"/>
      <c r="O50" s="227"/>
      <c r="P50" s="225"/>
      <c r="Q50" s="225"/>
      <c r="R50" s="225"/>
      <c r="S50" s="226"/>
      <c r="T50" s="119"/>
      <c r="U50" s="11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217"/>
      <c r="B51" s="218"/>
      <c r="C51" s="218"/>
      <c r="D51" s="118"/>
      <c r="E51" s="118"/>
      <c r="F51" s="212" t="s">
        <v>78</v>
      </c>
      <c r="G51" s="219"/>
      <c r="H51" s="219"/>
      <c r="I51" s="219"/>
      <c r="J51" s="127">
        <v>113</v>
      </c>
      <c r="K51" s="227" t="s">
        <v>74</v>
      </c>
      <c r="L51" s="227"/>
      <c r="M51" s="227"/>
      <c r="N51" s="227"/>
      <c r="O51" s="120"/>
      <c r="P51" s="114"/>
      <c r="Q51" s="114"/>
      <c r="R51" s="114"/>
      <c r="S51" s="115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217"/>
      <c r="B52" s="218"/>
      <c r="C52" s="218"/>
      <c r="D52" s="121"/>
      <c r="E52" s="121"/>
      <c r="F52" s="219" t="s">
        <v>93</v>
      </c>
      <c r="G52" s="219"/>
      <c r="H52" s="219"/>
      <c r="I52" s="219"/>
      <c r="J52" s="162" t="s">
        <v>102</v>
      </c>
      <c r="K52" s="220" t="s">
        <v>94</v>
      </c>
      <c r="L52" s="220"/>
      <c r="M52" s="220"/>
      <c r="N52" s="220"/>
      <c r="O52" s="120"/>
      <c r="P52" s="114"/>
      <c r="Q52" s="114"/>
      <c r="R52" s="114"/>
      <c r="S52" s="115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221" t="s">
        <v>54</v>
      </c>
      <c r="B53" s="222"/>
      <c r="C53" s="222"/>
      <c r="D53" s="222"/>
      <c r="E53" s="222"/>
      <c r="F53" s="222"/>
      <c r="G53" s="222"/>
      <c r="H53" s="222"/>
      <c r="I53" s="222"/>
      <c r="J53" s="116" t="s">
        <v>67</v>
      </c>
      <c r="K53" s="223" t="s">
        <v>55</v>
      </c>
      <c r="L53" s="223"/>
      <c r="M53" s="223"/>
      <c r="N53" s="223"/>
      <c r="O53" s="223"/>
      <c r="P53" s="223"/>
      <c r="Q53" s="223"/>
      <c r="R53" s="223"/>
      <c r="S53" s="22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1" customFormat="1" ht="19.5">
      <c r="A54" s="192" t="s">
        <v>81</v>
      </c>
      <c r="B54" s="180"/>
      <c r="D54" s="180"/>
      <c r="E54" s="180"/>
      <c r="F54" s="180"/>
      <c r="G54" s="180"/>
      <c r="H54" s="180"/>
      <c r="I54" s="180"/>
      <c r="J54" s="116" t="s">
        <v>68</v>
      </c>
      <c r="K54" s="215" t="s">
        <v>85</v>
      </c>
      <c r="L54" s="215"/>
      <c r="M54" s="215"/>
      <c r="N54" s="215"/>
      <c r="O54" s="215"/>
      <c r="P54" s="215"/>
      <c r="Q54" s="215"/>
      <c r="R54" s="215"/>
      <c r="S54" s="216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71" s="1" customFormat="1" ht="20.25" thickBot="1">
      <c r="A55" s="193" t="s">
        <v>82</v>
      </c>
      <c r="B55" s="181"/>
      <c r="C55" s="182"/>
      <c r="D55" s="181"/>
      <c r="E55" s="181"/>
      <c r="F55" s="181"/>
      <c r="G55" s="181"/>
      <c r="H55" s="181"/>
      <c r="I55" s="181"/>
      <c r="J55" s="125"/>
      <c r="K55" s="213" t="s">
        <v>83</v>
      </c>
      <c r="L55" s="213"/>
      <c r="M55" s="213"/>
      <c r="N55" s="213"/>
      <c r="O55" s="213"/>
      <c r="P55" s="213"/>
      <c r="Q55" s="213"/>
      <c r="R55" s="213"/>
      <c r="S55" s="21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ht="7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FK56" s="122"/>
      <c r="FL56" s="122"/>
      <c r="FM56" s="122"/>
      <c r="FN56" s="122"/>
      <c r="FO56" s="122"/>
    </row>
    <row r="57" s="122" customFormat="1" ht="12.75">
      <c r="A57" s="124"/>
    </row>
    <row r="58" s="122" customFormat="1" ht="12.75"/>
    <row r="59" s="122" customFormat="1" ht="12.75"/>
    <row r="60" s="122" customFormat="1" ht="12.75"/>
    <row r="61" s="122" customFormat="1" ht="12.75"/>
    <row r="62" s="122" customFormat="1" ht="12.75"/>
    <row r="63" s="122" customFormat="1" ht="12.75"/>
    <row r="64" s="122" customFormat="1" ht="12.75"/>
    <row r="65" s="122" customFormat="1" ht="12.75"/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  <row r="649" s="122" customFormat="1" ht="12.75"/>
    <row r="650" s="122" customFormat="1" ht="12.75"/>
    <row r="651" s="122" customFormat="1" ht="12.75"/>
    <row r="652" s="122" customFormat="1" ht="12.75"/>
    <row r="653" s="122" customFormat="1" ht="12.75"/>
    <row r="654" s="122" customFormat="1" ht="12.75"/>
    <row r="655" s="122" customFormat="1" ht="12.75"/>
    <row r="656" s="122" customFormat="1" ht="12.75"/>
    <row r="657" s="122" customFormat="1" ht="12.75"/>
    <row r="658" s="122" customFormat="1" ht="12.75"/>
    <row r="659" s="122" customFormat="1" ht="12.75"/>
    <row r="660" s="122" customFormat="1" ht="12.75"/>
    <row r="661" s="122" customFormat="1" ht="12.75"/>
    <row r="662" s="122" customFormat="1" ht="12.75"/>
    <row r="663" s="122" customFormat="1" ht="12.75"/>
    <row r="664" s="122" customFormat="1" ht="12.75"/>
    <row r="665" s="122" customFormat="1" ht="12.75"/>
    <row r="666" s="122" customFormat="1" ht="12.75"/>
    <row r="667" s="122" customFormat="1" ht="12.75"/>
    <row r="668" s="122" customFormat="1" ht="12.75"/>
    <row r="669" s="122" customFormat="1" ht="12.75"/>
    <row r="670" s="122" customFormat="1" ht="12.75"/>
    <row r="671" s="122" customFormat="1" ht="12.75"/>
    <row r="672" s="122" customFormat="1" ht="12.75"/>
    <row r="673" s="122" customFormat="1" ht="12.75"/>
    <row r="674" s="122" customFormat="1" ht="12.75"/>
    <row r="675" s="122" customFormat="1" ht="12.75"/>
    <row r="676" s="122" customFormat="1" ht="12.75"/>
    <row r="677" s="122" customFormat="1" ht="12.75"/>
    <row r="678" s="122" customFormat="1" ht="12.75"/>
    <row r="679" s="122" customFormat="1" ht="12.75"/>
    <row r="680" s="122" customFormat="1" ht="12.75"/>
    <row r="681" s="122" customFormat="1" ht="12.75"/>
    <row r="682" s="122" customFormat="1" ht="12.75"/>
    <row r="683" s="122" customFormat="1" ht="12.75"/>
    <row r="684" s="122" customFormat="1" ht="12.75"/>
    <row r="685" s="122" customFormat="1" ht="12.75"/>
    <row r="686" s="122" customFormat="1" ht="12.75"/>
    <row r="687" s="122" customFormat="1" ht="12.75"/>
    <row r="688" s="122" customFormat="1" ht="12.75"/>
    <row r="689" s="122" customFormat="1" ht="12.75"/>
    <row r="690" s="122" customFormat="1" ht="12.75"/>
    <row r="691" s="122" customFormat="1" ht="12.75"/>
    <row r="692" s="122" customFormat="1" ht="12.75"/>
    <row r="693" s="122" customFormat="1" ht="12.75"/>
    <row r="694" s="122" customFormat="1" ht="12.75"/>
    <row r="695" s="122" customFormat="1" ht="12.75"/>
    <row r="696" s="122" customFormat="1" ht="12.75"/>
    <row r="697" s="122" customFormat="1" ht="12.75"/>
    <row r="698" s="122" customFormat="1" ht="12.75"/>
    <row r="699" s="122" customFormat="1" ht="12.75"/>
    <row r="700" s="122" customFormat="1" ht="12.75"/>
    <row r="701" s="122" customFormat="1" ht="12.75"/>
    <row r="702" s="122" customFormat="1" ht="12.75"/>
    <row r="703" s="122" customFormat="1" ht="12.75"/>
    <row r="704" s="122" customFormat="1" ht="12.75"/>
    <row r="705" s="122" customFormat="1" ht="12.75"/>
    <row r="706" s="122" customFormat="1" ht="12.75"/>
    <row r="707" s="122" customFormat="1" ht="12.75"/>
    <row r="708" s="122" customFormat="1" ht="12.75"/>
    <row r="709" s="122" customFormat="1" ht="12.75"/>
    <row r="710" s="122" customFormat="1" ht="12.75"/>
    <row r="711" s="122" customFormat="1" ht="12.75"/>
    <row r="712" s="122" customFormat="1" ht="12.75"/>
    <row r="713" s="122" customFormat="1" ht="12.75"/>
    <row r="714" s="122" customFormat="1" ht="12.75"/>
    <row r="715" s="122" customFormat="1" ht="12.75"/>
    <row r="716" s="122" customFormat="1" ht="12.75"/>
    <row r="717" s="122" customFormat="1" ht="12.75"/>
    <row r="718" s="122" customFormat="1" ht="12.75"/>
    <row r="719" s="122" customFormat="1" ht="12.75"/>
    <row r="720" s="122" customFormat="1" ht="12.75"/>
    <row r="721" s="122" customFormat="1" ht="12.75"/>
    <row r="722" s="122" customFormat="1" ht="12.75"/>
    <row r="723" s="122" customFormat="1" ht="12.75"/>
    <row r="724" s="122" customFormat="1" ht="12.75"/>
    <row r="725" s="122" customFormat="1" ht="12.75"/>
    <row r="726" s="122" customFormat="1" ht="12.75"/>
    <row r="727" s="122" customFormat="1" ht="12.75"/>
    <row r="728" s="122" customFormat="1" ht="12.75"/>
    <row r="729" s="122" customFormat="1" ht="12.75"/>
    <row r="730" s="122" customFormat="1" ht="12.75"/>
    <row r="731" s="122" customFormat="1" ht="12.75"/>
    <row r="732" s="122" customFormat="1" ht="12.75"/>
    <row r="733" s="122" customFormat="1" ht="12.75"/>
    <row r="734" s="122" customFormat="1" ht="12.75"/>
    <row r="735" s="122" customFormat="1" ht="12.75"/>
    <row r="736" s="122" customFormat="1" ht="12.75"/>
    <row r="737" s="122" customFormat="1" ht="12.75"/>
    <row r="738" s="122" customFormat="1" ht="12.75"/>
    <row r="739" s="122" customFormat="1" ht="12.75"/>
    <row r="740" s="122" customFormat="1" ht="12.75"/>
    <row r="741" s="122" customFormat="1" ht="12.75"/>
    <row r="742" s="122" customFormat="1" ht="12.75"/>
    <row r="743" s="122" customFormat="1" ht="12.75"/>
    <row r="744" s="122" customFormat="1" ht="12.75"/>
    <row r="745" s="122" customFormat="1" ht="12.75"/>
    <row r="746" s="122" customFormat="1" ht="12.75"/>
    <row r="747" s="122" customFormat="1" ht="12.75"/>
    <row r="748" s="122" customFormat="1" ht="12.75"/>
    <row r="749" s="122" customFormat="1" ht="12.75"/>
    <row r="750" s="122" customFormat="1" ht="12.75"/>
    <row r="751" s="122" customFormat="1" ht="12.75"/>
    <row r="752" s="122" customFormat="1" ht="12.75"/>
    <row r="753" s="122" customFormat="1" ht="12.75"/>
    <row r="754" s="122" customFormat="1" ht="12.75"/>
    <row r="755" s="122" customFormat="1" ht="12.75"/>
    <row r="756" s="122" customFormat="1" ht="12.75"/>
    <row r="757" s="122" customFormat="1" ht="12.75"/>
    <row r="758" s="122" customFormat="1" ht="12.75"/>
    <row r="759" s="122" customFormat="1" ht="12.75"/>
    <row r="760" s="122" customFormat="1" ht="12.75"/>
    <row r="761" s="122" customFormat="1" ht="12.75"/>
    <row r="762" s="122" customFormat="1" ht="12.75"/>
    <row r="763" s="122" customFormat="1" ht="12.75"/>
    <row r="764" s="122" customFormat="1" ht="12.75"/>
    <row r="765" s="122" customFormat="1" ht="12.75"/>
    <row r="766" s="122" customFormat="1" ht="12.75"/>
    <row r="767" s="122" customFormat="1" ht="12.75"/>
    <row r="768" s="122" customFormat="1" ht="12.75"/>
    <row r="769" s="122" customFormat="1" ht="12.75"/>
    <row r="770" s="122" customFormat="1" ht="12.75"/>
    <row r="771" s="122" customFormat="1" ht="12.75"/>
    <row r="772" s="122" customFormat="1" ht="12.75"/>
    <row r="773" s="122" customFormat="1" ht="12.75"/>
    <row r="774" s="122" customFormat="1" ht="12.75"/>
    <row r="775" s="122" customFormat="1" ht="12.75"/>
    <row r="776" s="122" customFormat="1" ht="12.75"/>
    <row r="777" s="122" customFormat="1" ht="12.75"/>
    <row r="778" s="122" customFormat="1" ht="12.75"/>
    <row r="779" s="122" customFormat="1" ht="12.75"/>
    <row r="780" s="122" customFormat="1" ht="12.75"/>
    <row r="781" s="122" customFormat="1" ht="12.75"/>
    <row r="782" s="122" customFormat="1" ht="12.75"/>
    <row r="783" s="122" customFormat="1" ht="12.75"/>
    <row r="784" s="122" customFormat="1" ht="12.75"/>
    <row r="785" s="122" customFormat="1" ht="12.75"/>
    <row r="786" s="122" customFormat="1" ht="12.75"/>
    <row r="787" s="122" customFormat="1" ht="12.75"/>
    <row r="788" s="122" customFormat="1" ht="12.75"/>
    <row r="789" s="122" customFormat="1" ht="12.75"/>
    <row r="790" s="122" customFormat="1" ht="12.75"/>
    <row r="791" s="122" customFormat="1" ht="12.75"/>
    <row r="792" s="122" customFormat="1" ht="12.75"/>
    <row r="793" s="122" customFormat="1" ht="12.75"/>
    <row r="794" s="122" customFormat="1" ht="12.75"/>
    <row r="795" s="122" customFormat="1" ht="12.75"/>
    <row r="796" s="122" customFormat="1" ht="12.75"/>
    <row r="797" s="122" customFormat="1" ht="12.75"/>
    <row r="798" s="122" customFormat="1" ht="12.75"/>
    <row r="799" s="122" customFormat="1" ht="12.75"/>
    <row r="800" s="122" customFormat="1" ht="12.75"/>
    <row r="801" s="122" customFormat="1" ht="12.75"/>
    <row r="802" s="122" customFormat="1" ht="12.75"/>
    <row r="803" s="122" customFormat="1" ht="12.75"/>
    <row r="804" s="122" customFormat="1" ht="12.75"/>
    <row r="805" s="122" customFormat="1" ht="12.75"/>
    <row r="806" s="122" customFormat="1" ht="12.75"/>
    <row r="807" s="122" customFormat="1" ht="12.75"/>
    <row r="808" s="122" customFormat="1" ht="12.75"/>
    <row r="809" s="122" customFormat="1" ht="12.75"/>
    <row r="810" s="122" customFormat="1" ht="12.75"/>
    <row r="811" s="122" customFormat="1" ht="12.75"/>
    <row r="812" s="122" customFormat="1" ht="12.75"/>
    <row r="813" s="122" customFormat="1" ht="12.75"/>
    <row r="814" s="122" customFormat="1" ht="12.75"/>
    <row r="815" s="122" customFormat="1" ht="12.75"/>
    <row r="816" s="122" customFormat="1" ht="12.75"/>
    <row r="817" s="122" customFormat="1" ht="12.75"/>
    <row r="818" s="122" customFormat="1" ht="12.75"/>
    <row r="819" s="122" customFormat="1" ht="12.75"/>
    <row r="820" s="122" customFormat="1" ht="12.75"/>
    <row r="821" s="122" customFormat="1" ht="12.75"/>
    <row r="822" s="122" customFormat="1" ht="12.75"/>
    <row r="823" s="122" customFormat="1" ht="12.75"/>
    <row r="824" s="122" customFormat="1" ht="12.75"/>
    <row r="825" s="122" customFormat="1" ht="12.75"/>
    <row r="826" s="122" customFormat="1" ht="12.75"/>
    <row r="827" s="122" customFormat="1" ht="12.75"/>
    <row r="828" s="122" customFormat="1" ht="12.75"/>
    <row r="829" s="122" customFormat="1" ht="12.75"/>
    <row r="830" s="122" customFormat="1" ht="12.75"/>
    <row r="831" s="122" customFormat="1" ht="12.75"/>
    <row r="832" s="122" customFormat="1" ht="12.75"/>
    <row r="833" s="122" customFormat="1" ht="12.75"/>
    <row r="834" s="122" customFormat="1" ht="12.75"/>
    <row r="835" s="122" customFormat="1" ht="12.75"/>
    <row r="836" s="122" customFormat="1" ht="12.75"/>
    <row r="837" s="122" customFormat="1" ht="12.75"/>
    <row r="838" s="122" customFormat="1" ht="12.75"/>
    <row r="839" s="122" customFormat="1" ht="12.75"/>
    <row r="840" s="122" customFormat="1" ht="12.75"/>
    <row r="841" s="122" customFormat="1" ht="12.75"/>
    <row r="842" s="122" customFormat="1" ht="12.75"/>
    <row r="843" s="122" customFormat="1" ht="12.75"/>
    <row r="844" s="122" customFormat="1" ht="12.75"/>
    <row r="845" s="122" customFormat="1" ht="12.75"/>
    <row r="846" s="122" customFormat="1" ht="12.75"/>
    <row r="847" s="122" customFormat="1" ht="12.75"/>
    <row r="848" s="122" customFormat="1" ht="12.75"/>
    <row r="849" s="122" customFormat="1" ht="12.75"/>
    <row r="850" s="122" customFormat="1" ht="12.75"/>
    <row r="851" s="122" customFormat="1" ht="12.75"/>
    <row r="852" s="122" customFormat="1" ht="12.75"/>
    <row r="853" s="122" customFormat="1" ht="12.75"/>
    <row r="854" s="122" customFormat="1" ht="12.75"/>
    <row r="855" s="122" customFormat="1" ht="12.75"/>
    <row r="856" s="122" customFormat="1" ht="12.75"/>
    <row r="857" s="122" customFormat="1" ht="12.75"/>
    <row r="858" s="122" customFormat="1" ht="12.75"/>
    <row r="859" s="122" customFormat="1" ht="12.75"/>
    <row r="860" s="122" customFormat="1" ht="12.75"/>
    <row r="861" s="122" customFormat="1" ht="12.75"/>
    <row r="862" s="122" customFormat="1" ht="12.75"/>
    <row r="863" s="122" customFormat="1" ht="12.75"/>
    <row r="864" s="122" customFormat="1" ht="12.75"/>
    <row r="865" s="122" customFormat="1" ht="12.75"/>
    <row r="866" s="122" customFormat="1" ht="12.75"/>
    <row r="867" s="122" customFormat="1" ht="12.75"/>
    <row r="868" s="122" customFormat="1" ht="12.75"/>
    <row r="869" s="122" customFormat="1" ht="12.75"/>
    <row r="870" s="122" customFormat="1" ht="12.75"/>
    <row r="871" s="122" customFormat="1" ht="12.75"/>
    <row r="872" s="122" customFormat="1" ht="12.75"/>
    <row r="873" s="122" customFormat="1" ht="12.75"/>
    <row r="874" s="122" customFormat="1" ht="12.75"/>
    <row r="875" s="122" customFormat="1" ht="12.75"/>
    <row r="876" s="122" customFormat="1" ht="12.75"/>
    <row r="877" s="122" customFormat="1" ht="12.75"/>
    <row r="878" s="122" customFormat="1" ht="12.75"/>
    <row r="879" s="122" customFormat="1" ht="12.75"/>
    <row r="880" s="122" customFormat="1" ht="12.75"/>
    <row r="881" s="122" customFormat="1" ht="12.75"/>
    <row r="882" s="122" customFormat="1" ht="12.75"/>
    <row r="883" s="122" customFormat="1" ht="12.75"/>
    <row r="884" s="122" customFormat="1" ht="12.75"/>
    <row r="885" s="122" customFormat="1" ht="12.75"/>
    <row r="886" s="122" customFormat="1" ht="12.75"/>
    <row r="887" s="122" customFormat="1" ht="12.75"/>
    <row r="888" s="122" customFormat="1" ht="12.75"/>
    <row r="889" s="122" customFormat="1" ht="12.75"/>
    <row r="890" s="122" customFormat="1" ht="12.75"/>
    <row r="891" s="122" customFormat="1" ht="12.75"/>
    <row r="892" s="122" customFormat="1" ht="12.75"/>
    <row r="893" s="122" customFormat="1" ht="12.75"/>
    <row r="894" s="122" customFormat="1" ht="12.75"/>
    <row r="895" s="122" customFormat="1" ht="12.75"/>
    <row r="896" s="122" customFormat="1" ht="12.75"/>
    <row r="897" s="122" customFormat="1" ht="12.75"/>
    <row r="898" s="122" customFormat="1" ht="12.75"/>
    <row r="899" s="122" customFormat="1" ht="12.75"/>
    <row r="900" s="122" customFormat="1" ht="12.75"/>
    <row r="901" s="122" customFormat="1" ht="12.75"/>
    <row r="902" s="122" customFormat="1" ht="12.75"/>
    <row r="903" s="122" customFormat="1" ht="12.75"/>
    <row r="904" s="122" customFormat="1" ht="12.75"/>
    <row r="905" s="122" customFormat="1" ht="12.75"/>
    <row r="906" s="122" customFormat="1" ht="12.75"/>
    <row r="907" s="122" customFormat="1" ht="12.75"/>
    <row r="908" s="122" customFormat="1" ht="12.75"/>
    <row r="909" s="122" customFormat="1" ht="12.75"/>
    <row r="910" s="122" customFormat="1" ht="12.75"/>
    <row r="911" s="122" customFormat="1" ht="12.75"/>
    <row r="912" s="122" customFormat="1" ht="12.75"/>
    <row r="913" s="122" customFormat="1" ht="12.75"/>
    <row r="914" s="122" customFormat="1" ht="12.75"/>
    <row r="915" s="122" customFormat="1" ht="12.75"/>
    <row r="916" s="122" customFormat="1" ht="12.75"/>
    <row r="917" s="122" customFormat="1" ht="12.75"/>
    <row r="918" s="122" customFormat="1" ht="12.75"/>
    <row r="919" s="122" customFormat="1" ht="12.75"/>
    <row r="920" s="122" customFormat="1" ht="12.75"/>
    <row r="921" s="122" customFormat="1" ht="12.75"/>
    <row r="922" s="122" customFormat="1" ht="12.75"/>
    <row r="923" s="122" customFormat="1" ht="12.75"/>
    <row r="924" s="122" customFormat="1" ht="12.75"/>
    <row r="925" s="122" customFormat="1" ht="12.75"/>
    <row r="926" s="122" customFormat="1" ht="12.75"/>
    <row r="927" s="122" customFormat="1" ht="12.75"/>
    <row r="928" s="122" customFormat="1" ht="12.75"/>
    <row r="929" s="122" customFormat="1" ht="12.75"/>
    <row r="930" s="122" customFormat="1" ht="12.75"/>
    <row r="931" s="122" customFormat="1" ht="12.75"/>
    <row r="932" s="122" customFormat="1" ht="12.75"/>
    <row r="933" s="122" customFormat="1" ht="12.75"/>
    <row r="934" s="122" customFormat="1" ht="12.75"/>
    <row r="935" s="122" customFormat="1" ht="12.75"/>
    <row r="936" s="122" customFormat="1" ht="12.75"/>
    <row r="937" s="122" customFormat="1" ht="12.75"/>
    <row r="938" s="122" customFormat="1" ht="12.75"/>
    <row r="939" s="122" customFormat="1" ht="12.75"/>
    <row r="940" s="122" customFormat="1" ht="12.75"/>
    <row r="941" s="122" customFormat="1" ht="12.75"/>
    <row r="942" s="122" customFormat="1" ht="12.75"/>
    <row r="943" s="122" customFormat="1" ht="12.75"/>
    <row r="944" s="122" customFormat="1" ht="12.75"/>
    <row r="945" s="122" customFormat="1" ht="12.75"/>
    <row r="946" s="122" customFormat="1" ht="12.75"/>
    <row r="947" s="122" customFormat="1" ht="12.75"/>
    <row r="948" s="122" customFormat="1" ht="12.75"/>
    <row r="949" s="122" customFormat="1" ht="12.75"/>
    <row r="950" s="122" customFormat="1" ht="12.75"/>
    <row r="951" s="122" customFormat="1" ht="12.75"/>
    <row r="952" s="122" customFormat="1" ht="12.75"/>
    <row r="953" s="122" customFormat="1" ht="12.75"/>
    <row r="954" s="122" customFormat="1" ht="12.75"/>
    <row r="955" s="122" customFormat="1" ht="12.75"/>
    <row r="956" s="122" customFormat="1" ht="12.75"/>
    <row r="957" s="122" customFormat="1" ht="12.75"/>
    <row r="958" s="122" customFormat="1" ht="12.75"/>
    <row r="959" s="122" customFormat="1" ht="12.75"/>
    <row r="960" s="122" customFormat="1" ht="12.75"/>
    <row r="961" s="122" customFormat="1" ht="12.75"/>
    <row r="962" s="122" customFormat="1" ht="12.75"/>
    <row r="963" s="122" customFormat="1" ht="12.75"/>
    <row r="964" s="122" customFormat="1" ht="12.75"/>
    <row r="965" s="122" customFormat="1" ht="12.75"/>
    <row r="966" s="122" customFormat="1" ht="12.75"/>
    <row r="967" s="122" customFormat="1" ht="12.75"/>
    <row r="968" s="122" customFormat="1" ht="12.75"/>
    <row r="969" s="122" customFormat="1" ht="12.75"/>
    <row r="970" s="122" customFormat="1" ht="12.75"/>
    <row r="971" s="122" customFormat="1" ht="12.75"/>
    <row r="972" s="122" customFormat="1" ht="12.75"/>
    <row r="973" s="122" customFormat="1" ht="12.75"/>
    <row r="974" s="122" customFormat="1" ht="12.75"/>
    <row r="975" s="122" customFormat="1" ht="12.75"/>
    <row r="976" s="122" customFormat="1" ht="12.75"/>
    <row r="977" s="122" customFormat="1" ht="12.75"/>
    <row r="978" s="122" customFormat="1" ht="12.75"/>
    <row r="979" s="122" customFormat="1" ht="12.75"/>
    <row r="980" s="122" customFormat="1" ht="12.75"/>
    <row r="981" s="122" customFormat="1" ht="12.75"/>
    <row r="982" s="122" customFormat="1" ht="12.75"/>
    <row r="983" s="122" customFormat="1" ht="12.75"/>
    <row r="984" s="122" customFormat="1" ht="12.75"/>
    <row r="985" s="122" customFormat="1" ht="12.75"/>
    <row r="986" s="122" customFormat="1" ht="12.75"/>
    <row r="987" s="122" customFormat="1" ht="12.75"/>
    <row r="988" s="122" customFormat="1" ht="12.75"/>
    <row r="989" s="122" customFormat="1" ht="12.75"/>
    <row r="990" s="122" customFormat="1" ht="12.75"/>
    <row r="991" s="122" customFormat="1" ht="12.75"/>
    <row r="992" s="122" customFormat="1" ht="12.75"/>
    <row r="993" s="122" customFormat="1" ht="12.75"/>
    <row r="994" s="122" customFormat="1" ht="12.75"/>
    <row r="995" s="122" customFormat="1" ht="12.75"/>
    <row r="996" s="122" customFormat="1" ht="12.75"/>
    <row r="997" s="122" customFormat="1" ht="12.75"/>
    <row r="998" s="122" customFormat="1" ht="12.75"/>
    <row r="999" s="122" customFormat="1" ht="12.75"/>
    <row r="1000" s="122" customFormat="1" ht="12.75"/>
    <row r="1001" s="122" customFormat="1" ht="12.75"/>
    <row r="1002" s="122" customFormat="1" ht="12.75"/>
    <row r="1003" s="122" customFormat="1" ht="12.75"/>
    <row r="1004" s="122" customFormat="1" ht="12.75"/>
    <row r="1005" s="122" customFormat="1" ht="12.75"/>
    <row r="1006" s="122" customFormat="1" ht="12.75"/>
    <row r="1007" s="122" customFormat="1" ht="12.75"/>
    <row r="1008" s="122" customFormat="1" ht="12.75"/>
    <row r="1009" s="122" customFormat="1" ht="12.75"/>
    <row r="1010" s="122" customFormat="1" ht="12.75"/>
    <row r="1011" s="122" customFormat="1" ht="12.75"/>
    <row r="1012" s="122" customFormat="1" ht="12.75"/>
    <row r="1013" s="122" customFormat="1" ht="12.75"/>
    <row r="1014" s="122" customFormat="1" ht="12.75"/>
    <row r="1015" s="122" customFormat="1" ht="12.75"/>
    <row r="1016" s="122" customFormat="1" ht="12.75"/>
    <row r="1017" s="122" customFormat="1" ht="12.75"/>
    <row r="1018" s="122" customFormat="1" ht="12.75"/>
    <row r="1019" s="122" customFormat="1" ht="12.75"/>
    <row r="1020" s="122" customFormat="1" ht="12.75"/>
    <row r="1021" s="122" customFormat="1" ht="12.75"/>
    <row r="1022" s="122" customFormat="1" ht="12.75"/>
    <row r="1023" s="122" customFormat="1" ht="12.75"/>
    <row r="1024" s="122" customFormat="1" ht="12.75"/>
    <row r="1025" s="122" customFormat="1" ht="12.75"/>
    <row r="1026" s="122" customFormat="1" ht="12.75"/>
    <row r="1027" s="122" customFormat="1" ht="12.75"/>
    <row r="1028" s="122" customFormat="1" ht="12.75"/>
    <row r="1029" s="122" customFormat="1" ht="12.75"/>
    <row r="1030" s="122" customFormat="1" ht="12.75"/>
    <row r="1031" s="122" customFormat="1" ht="12.75"/>
    <row r="1032" s="122" customFormat="1" ht="12.75"/>
    <row r="1033" s="122" customFormat="1" ht="12.75"/>
    <row r="1034" s="122" customFormat="1" ht="12.75"/>
    <row r="1035" s="122" customFormat="1" ht="12.75"/>
    <row r="1036" s="122" customFormat="1" ht="12.75"/>
    <row r="1037" s="122" customFormat="1" ht="12.75"/>
    <row r="1038" s="122" customFormat="1" ht="12.75"/>
    <row r="1039" s="122" customFormat="1" ht="12.75"/>
    <row r="1040" s="122" customFormat="1" ht="12.75"/>
    <row r="1041" s="122" customFormat="1" ht="12.75"/>
    <row r="1042" s="122" customFormat="1" ht="12.75"/>
    <row r="1043" s="122" customFormat="1" ht="12.75"/>
    <row r="1044" spans="8:14" s="122" customFormat="1" ht="12.75">
      <c r="H1044" s="123"/>
      <c r="I1044" s="123"/>
      <c r="J1044" s="123"/>
      <c r="K1044" s="123"/>
      <c r="L1044" s="123"/>
      <c r="M1044" s="123"/>
      <c r="N1044" s="123"/>
    </row>
  </sheetData>
  <mergeCells count="58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N39:P39"/>
    <mergeCell ref="J39:L39"/>
    <mergeCell ref="J41:L41"/>
    <mergeCell ref="N41:P41"/>
    <mergeCell ref="Q41:R41"/>
    <mergeCell ref="A48:I48"/>
    <mergeCell ref="K48:S48"/>
    <mergeCell ref="A49:I49"/>
    <mergeCell ref="A50:C50"/>
    <mergeCell ref="F50:I50"/>
    <mergeCell ref="K50:O50"/>
    <mergeCell ref="P50:S50"/>
    <mergeCell ref="A51:C51"/>
    <mergeCell ref="F51:I51"/>
    <mergeCell ref="K51:N51"/>
    <mergeCell ref="K55:S55"/>
    <mergeCell ref="K54:S54"/>
    <mergeCell ref="A52:C52"/>
    <mergeCell ref="F52:I52"/>
    <mergeCell ref="K52:N52"/>
    <mergeCell ref="A53:I53"/>
    <mergeCell ref="K53:S53"/>
  </mergeCells>
  <dataValidations count="3">
    <dataValidation type="textLength" operator="equal" allowBlank="1" showInputMessage="1" showErrorMessage="1" sqref="K53:N55 D7:L8 G6:I6 J4:P4 N7:P8 J12:P12 F53:I55 J48 J53:J54 D1:P3 A48:E55 F48:I51 O48:S55 K48:N51 A9:C46 Q9:S46">
      <formula1>K53</formula1>
    </dataValidation>
    <dataValidation type="textLength" operator="equal" showInputMessage="1" sqref="F52:I52">
      <formula1>F52</formula1>
    </dataValidation>
    <dataValidation type="textLength" operator="equal" allowBlank="1" showInputMessage="1" sqref="K52:N52">
      <formula1>K52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2005-07-25T12:47:04Z</cp:lastPrinted>
  <dcterms:created xsi:type="dcterms:W3CDTF">2004-05-24T05:57:22Z</dcterms:created>
  <dcterms:modified xsi:type="dcterms:W3CDTF">2005-07-26T06:48:26Z</dcterms:modified>
  <cp:category/>
  <cp:version/>
  <cp:contentType/>
  <cp:contentStatus/>
</cp:coreProperties>
</file>