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<sst xmlns="http://schemas.openxmlformats.org/spreadsheetml/2006/main" count="163" uniqueCount="120">
  <si>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</si>
  <si>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</si>
  <si>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</si>
  <si>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</si>
  <si>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</si>
  <si>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</si>
  <si>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</si>
  <si>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</si>
  <si>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</si>
  <si>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</si>
  <si>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</si>
  <si>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</si>
  <si>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</si>
  <si>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</si>
  <si>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</si>
  <si>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</si>
  <si>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</si>
  <si>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</si>
  <si>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</si>
  <si>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</si>
  <si>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</si>
  <si>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</si>
  <si>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</si>
  <si>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</si>
  <si>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</si>
  <si>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</si>
  <si>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</si>
  <si>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</si>
  <si>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</si>
  <si>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</si>
  <si>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</si>
  <si>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</si>
  <si>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</si>
  <si>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</si>
  <si>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</si>
  <si>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</si>
  <si>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</si>
  <si>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</si>
  <si>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</si>
  <si>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</si>
  <si>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</si>
  <si>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</si>
  <si>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</si>
  <si>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</si>
  <si>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</si>
  <si>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</si>
  <si>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</si>
  <si>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</si>
  <si>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</si>
  <si>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</si>
  <si>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</si>
  <si>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</si>
  <si>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</si>
  <si>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</si>
  <si>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</si>
  <si>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</si>
  <si>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</si>
  <si>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</si>
  <si>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</si>
  <si>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</si>
  <si>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</si>
  <si>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</si>
  <si>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</si>
  <si>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</si>
  <si>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</si>
  <si>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</si>
  <si>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</si>
  <si>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</si>
  <si>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</si>
  <si>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</si>
  <si>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</si>
  <si>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</si>
  <si>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</si>
  <si>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</si>
  <si>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</si>
  <si>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</si>
  <si>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</si>
  <si>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</si>
  <si>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</si>
  <si>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</si>
  <si>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</si>
  <si>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</si>
  <si>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</si>
  <si>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</si>
  <si>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</si>
  <si>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</si>
  <si>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</si>
  <si>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</si>
  <si>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</si>
  <si>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Closing Stock</t>
  </si>
  <si>
    <t>Dithoto tsa ho tswala</t>
  </si>
  <si>
    <t>Defetiso (-) / Tlhaelo (+) ya dithoto</t>
  </si>
  <si>
    <t xml:space="preserve">November 2004 </t>
  </si>
  <si>
    <t>Ngwanatseele 2004</t>
  </si>
  <si>
    <t>(Preliminary/Tsa matseno)</t>
  </si>
  <si>
    <t>1 October/Diphalane 2004</t>
  </si>
  <si>
    <t>1 November/Ngwanatseele 2004</t>
  </si>
  <si>
    <t>30 November/Ngwanatseele 2004</t>
  </si>
  <si>
    <t>2004/2005 Year (October - September) / Ngwaga wa 2004/2005 (Diphalane - Lwetse) (2)</t>
  </si>
  <si>
    <t>SMI-012005</t>
  </si>
  <si>
    <t>Sedimonthole 2004</t>
  </si>
  <si>
    <t>1 December/Sedimonthole 2004</t>
  </si>
  <si>
    <t>October - December 2004</t>
  </si>
  <si>
    <t>Diphalane - Sedimonthole 2004</t>
  </si>
  <si>
    <t>October - December 2003</t>
  </si>
  <si>
    <t>Diphalane - Sedimonthole 2003</t>
  </si>
  <si>
    <t>31 December/Sedimonthole 2004</t>
  </si>
  <si>
    <t>31 December/Sedimonthole 2003</t>
  </si>
  <si>
    <t>October  -  December 2004</t>
  </si>
  <si>
    <t xml:space="preserve">The surplus/deficit figures are partly due to barley dispatched as animal feed but received </t>
  </si>
  <si>
    <t xml:space="preserve">and utilised as human barley and vice versa. </t>
  </si>
  <si>
    <t xml:space="preserve">Dipalo tsa lefetiso/tlhaelo di tlile ka ntlha ya gore garase e e rometsweng jaakadijo tsa diphologolo fela e amogetswe  </t>
  </si>
  <si>
    <t xml:space="preserve">mme ya dirisiwa jaaka dijo tsa garase kgotsa ka tsela enngwe. </t>
  </si>
  <si>
    <t>177 385</t>
  </si>
  <si>
    <t xml:space="preserve">December 2004 </t>
  </si>
  <si>
    <t>Diphalane  -  Sedimonthole 2004</t>
  </si>
  <si>
    <t>August 2004 (On request of the industry.)</t>
  </si>
  <si>
    <t>September 2004</t>
  </si>
  <si>
    <t>Phatwe 2004 (Ka kopo ya intaseteri.)</t>
  </si>
  <si>
    <t>Lwetse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</si>
</sst>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27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1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36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0" xfId="0" applyNumberFormat="1" applyFont="1" applyFill="1" applyBorder="1" applyAlignment="1" quotePrefix="1">
      <alignment horizontal="center"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right"/>
    </xf>
    <xf numFmtId="172" fontId="4" fillId="0" borderId="53" xfId="0" applyNumberFormat="1" applyFont="1" applyFill="1" applyBorder="1" applyAlignment="1">
      <alignment horizontal="right"/>
    </xf>
    <xf numFmtId="172" fontId="4" fillId="0" borderId="54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6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/>
    </xf>
    <xf numFmtId="172" fontId="4" fillId="0" borderId="58" xfId="0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61" xfId="0" applyNumberFormat="1" applyFont="1" applyFill="1" applyBorder="1" applyAlignment="1">
      <alignment horizontal="right"/>
    </xf>
    <xf numFmtId="0" fontId="4" fillId="0" borderId="28" xfId="0" applyFont="1" applyFill="1" applyBorder="1" applyAlignment="1" quotePrefix="1">
      <alignment horizontal="left"/>
    </xf>
    <xf numFmtId="0" fontId="4" fillId="0" borderId="29" xfId="0" applyFont="1" applyFill="1" applyBorder="1" applyAlignment="1">
      <alignment horizontal="left"/>
    </xf>
    <xf numFmtId="172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8" fillId="0" borderId="49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62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9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00390625" style="113" customWidth="1"/>
    <col min="2" max="2" width="1.8515625" style="113" customWidth="1"/>
    <col min="3" max="3" width="42.57421875" style="113" customWidth="1"/>
    <col min="4" max="4" width="13.140625" style="113" customWidth="1"/>
    <col min="5" max="5" width="14.00390625" style="113" customWidth="1"/>
    <col min="6" max="6" width="17.140625" style="113" customWidth="1"/>
    <col min="7" max="7" width="13.57421875" style="113" customWidth="1"/>
    <col min="8" max="8" width="15.57421875" style="113" customWidth="1"/>
    <col min="9" max="9" width="13.421875" style="113" customWidth="1"/>
    <col min="10" max="10" width="16.57421875" style="113" customWidth="1"/>
    <col min="11" max="11" width="15.421875" style="113" customWidth="1"/>
    <col min="12" max="12" width="17.140625" style="113" customWidth="1"/>
    <col min="13" max="13" width="12.140625" style="113" customWidth="1"/>
    <col min="14" max="14" width="14.7109375" style="113" customWidth="1"/>
    <col min="15" max="15" width="15.7109375" style="113" customWidth="1"/>
    <col min="16" max="16" width="16.140625" style="113" customWidth="1"/>
    <col min="17" max="17" width="68.57421875" style="113" customWidth="1"/>
    <col min="18" max="18" width="1.57421875" style="113" customWidth="1"/>
    <col min="19" max="19" width="2.7109375" style="112" customWidth="1"/>
    <col min="20" max="20" width="0.9921875" style="112" customWidth="1"/>
    <col min="21" max="166" width="7.8515625" style="112" customWidth="1"/>
    <col min="167" max="16384" width="7.8515625" style="113" customWidth="1"/>
  </cols>
  <sheetData>
    <row r="1" spans="1:20" s="1" customFormat="1" ht="21" customHeight="1">
      <c r="A1" s="281"/>
      <c r="B1" s="282"/>
      <c r="C1" s="283"/>
      <c r="D1" s="290" t="s">
        <v>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99</v>
      </c>
      <c r="R1" s="293"/>
      <c r="S1" s="294"/>
      <c r="T1" s="172"/>
    </row>
    <row r="2" spans="1:20" s="1" customFormat="1" ht="21" customHeight="1">
      <c r="A2" s="284"/>
      <c r="B2" s="285"/>
      <c r="C2" s="286"/>
      <c r="D2" s="298" t="s">
        <v>69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5"/>
      <c r="R2" s="296"/>
      <c r="S2" s="297"/>
      <c r="T2" s="172"/>
    </row>
    <row r="3" spans="1:20" s="1" customFormat="1" ht="21" customHeight="1" thickBot="1">
      <c r="A3" s="284"/>
      <c r="B3" s="285"/>
      <c r="C3" s="286"/>
      <c r="D3" s="300" t="s">
        <v>98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95"/>
      <c r="R3" s="296"/>
      <c r="S3" s="297"/>
      <c r="T3" s="172"/>
    </row>
    <row r="4" spans="1:166" s="4" customFormat="1" ht="21" customHeight="1">
      <c r="A4" s="284"/>
      <c r="B4" s="285"/>
      <c r="C4" s="286"/>
      <c r="D4" s="302" t="s">
        <v>92</v>
      </c>
      <c r="E4" s="303"/>
      <c r="F4" s="304"/>
      <c r="G4" s="302" t="s">
        <v>114</v>
      </c>
      <c r="H4" s="303"/>
      <c r="I4" s="304"/>
      <c r="J4" s="305" t="s">
        <v>1</v>
      </c>
      <c r="K4" s="225"/>
      <c r="L4" s="225"/>
      <c r="M4" s="2"/>
      <c r="N4" s="305" t="s">
        <v>1</v>
      </c>
      <c r="O4" s="225"/>
      <c r="P4" s="225"/>
      <c r="Q4" s="295"/>
      <c r="R4" s="296"/>
      <c r="S4" s="29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84"/>
      <c r="B5" s="285"/>
      <c r="C5" s="286"/>
      <c r="D5" s="270" t="s">
        <v>93</v>
      </c>
      <c r="E5" s="271"/>
      <c r="F5" s="226"/>
      <c r="G5" s="270" t="s">
        <v>100</v>
      </c>
      <c r="H5" s="271"/>
      <c r="I5" s="226"/>
      <c r="J5" s="272" t="s">
        <v>102</v>
      </c>
      <c r="K5" s="226"/>
      <c r="L5" s="273"/>
      <c r="M5" s="5"/>
      <c r="N5" s="272" t="s">
        <v>104</v>
      </c>
      <c r="O5" s="226"/>
      <c r="P5" s="273"/>
      <c r="Q5" s="274">
        <v>38378</v>
      </c>
      <c r="R5" s="275"/>
      <c r="S5" s="27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84"/>
      <c r="B6" s="285"/>
      <c r="C6" s="286"/>
      <c r="D6" s="265"/>
      <c r="E6" s="221"/>
      <c r="F6" s="266"/>
      <c r="G6" s="265" t="s">
        <v>94</v>
      </c>
      <c r="H6" s="267"/>
      <c r="I6" s="221"/>
      <c r="J6" s="268" t="s">
        <v>103</v>
      </c>
      <c r="K6" s="222"/>
      <c r="L6" s="269"/>
      <c r="M6" s="7" t="s">
        <v>2</v>
      </c>
      <c r="N6" s="268" t="s">
        <v>105</v>
      </c>
      <c r="O6" s="222"/>
      <c r="P6" s="269"/>
      <c r="Q6" s="277"/>
      <c r="R6" s="275"/>
      <c r="S6" s="27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84"/>
      <c r="B7" s="285"/>
      <c r="C7" s="286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7"/>
      <c r="R7" s="275"/>
      <c r="S7" s="27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87"/>
      <c r="B8" s="288"/>
      <c r="C8" s="289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78"/>
      <c r="R8" s="279"/>
      <c r="S8" s="28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27" t="s">
        <v>88</v>
      </c>
      <c r="B9" s="228"/>
      <c r="C9" s="229"/>
      <c r="D9" s="23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27" t="s">
        <v>10</v>
      </c>
      <c r="R9" s="228"/>
      <c r="S9" s="22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58" t="s">
        <v>11</v>
      </c>
      <c r="B10" s="225"/>
      <c r="C10" s="225"/>
      <c r="D10" s="259" t="s">
        <v>96</v>
      </c>
      <c r="E10" s="224"/>
      <c r="F10" s="260"/>
      <c r="G10" s="259" t="s">
        <v>101</v>
      </c>
      <c r="H10" s="224"/>
      <c r="I10" s="260"/>
      <c r="J10" s="259" t="s">
        <v>95</v>
      </c>
      <c r="K10" s="261"/>
      <c r="L10" s="262"/>
      <c r="M10" s="17"/>
      <c r="N10" s="259" t="s">
        <v>86</v>
      </c>
      <c r="O10" s="261"/>
      <c r="P10" s="262"/>
      <c r="Q10" s="263" t="s">
        <v>12</v>
      </c>
      <c r="R10" s="263"/>
      <c r="S10" s="26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73">
        <v>115.3</v>
      </c>
      <c r="E11" s="174">
        <v>11.4</v>
      </c>
      <c r="F11" s="175">
        <f>+D11+E11</f>
        <v>126.7</v>
      </c>
      <c r="G11" s="174">
        <f>+D39</f>
        <v>219.49999999999997</v>
      </c>
      <c r="H11" s="174">
        <f>+E39</f>
        <v>18.2</v>
      </c>
      <c r="I11" s="175">
        <f>SUM(G11:H11)</f>
        <v>237.69999999999996</v>
      </c>
      <c r="J11" s="173">
        <v>97.2</v>
      </c>
      <c r="K11" s="174">
        <v>4.3</v>
      </c>
      <c r="L11" s="124">
        <f>SUM(J11:K11)</f>
        <v>101.5</v>
      </c>
      <c r="M11" s="125">
        <f>ROUND((L11-P11)/(P11)*(100),2)</f>
        <v>29.8</v>
      </c>
      <c r="N11" s="122">
        <v>75</v>
      </c>
      <c r="O11" s="123">
        <v>3.2</v>
      </c>
      <c r="P11" s="124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26"/>
      <c r="E12" s="126"/>
      <c r="F12" s="126"/>
      <c r="G12" s="126"/>
      <c r="H12" s="126"/>
      <c r="I12" s="126"/>
      <c r="J12" s="225" t="s">
        <v>1</v>
      </c>
      <c r="K12" s="225"/>
      <c r="L12" s="225"/>
      <c r="M12" s="127"/>
      <c r="N12" s="225" t="s">
        <v>1</v>
      </c>
      <c r="O12" s="225"/>
      <c r="P12" s="225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26" t="s">
        <v>102</v>
      </c>
      <c r="K13" s="226"/>
      <c r="L13" s="226"/>
      <c r="M13" s="128"/>
      <c r="N13" s="226" t="s">
        <v>104</v>
      </c>
      <c r="O13" s="226"/>
      <c r="P13" s="226"/>
      <c r="Q13" s="20"/>
      <c r="S13" s="21"/>
    </row>
    <row r="14" spans="1:166" s="4" customFormat="1" ht="21" customHeight="1" thickBot="1">
      <c r="A14" s="23"/>
      <c r="B14" s="3"/>
      <c r="C14" s="3"/>
      <c r="D14" s="221"/>
      <c r="E14" s="221"/>
      <c r="F14" s="221"/>
      <c r="G14" s="6"/>
      <c r="H14" s="6"/>
      <c r="I14" s="6"/>
      <c r="J14" s="222" t="s">
        <v>103</v>
      </c>
      <c r="K14" s="222"/>
      <c r="L14" s="222"/>
      <c r="M14" s="129"/>
      <c r="N14" s="222" t="s">
        <v>105</v>
      </c>
      <c r="O14" s="222"/>
      <c r="P14" s="222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30">
        <f>SUM(D16:D17)</f>
        <v>125.3</v>
      </c>
      <c r="E15" s="87">
        <f>SUM(E16:E17)</f>
        <v>7.4</v>
      </c>
      <c r="F15" s="131">
        <f>SUM(D15:E15)</f>
        <v>132.7</v>
      </c>
      <c r="G15" s="130">
        <f>SUM(G16:G17)</f>
        <v>25</v>
      </c>
      <c r="H15" s="87">
        <f>SUM(H16:H17)</f>
        <v>1.9</v>
      </c>
      <c r="I15" s="131">
        <f>SUM(G15:H15)</f>
        <v>26.9</v>
      </c>
      <c r="J15" s="86">
        <f>J16+J17</f>
        <v>194.8</v>
      </c>
      <c r="K15" s="126">
        <f>K16+K17</f>
        <v>16.8</v>
      </c>
      <c r="L15" s="88">
        <f>SUM(J15:K15)</f>
        <v>211.60000000000002</v>
      </c>
      <c r="M15" s="214" t="s">
        <v>16</v>
      </c>
      <c r="N15" s="86">
        <f>N16+N17</f>
        <v>268.5</v>
      </c>
      <c r="O15" s="126">
        <f>O16+O17</f>
        <v>8.3</v>
      </c>
      <c r="P15" s="88">
        <f>SUM(N15:O15)</f>
        <v>276.8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70</v>
      </c>
      <c r="C16" s="28"/>
      <c r="D16" s="178">
        <v>107.5</v>
      </c>
      <c r="E16" s="179">
        <v>7.4</v>
      </c>
      <c r="F16" s="132">
        <f>SUM(D16:E16)</f>
        <v>114.9</v>
      </c>
      <c r="G16" s="178">
        <v>8.6</v>
      </c>
      <c r="H16" s="179">
        <v>1.9</v>
      </c>
      <c r="I16" s="132">
        <f>SUM(G16:H16)</f>
        <v>10.5</v>
      </c>
      <c r="J16" s="178">
        <v>160.6</v>
      </c>
      <c r="K16" s="179">
        <v>16.8</v>
      </c>
      <c r="L16" s="132">
        <f>SUM(J16:K16)</f>
        <v>177.4</v>
      </c>
      <c r="M16" s="133">
        <f>ROUND((L16-P16)/(P16)*(100),2)</f>
        <v>-22.9</v>
      </c>
      <c r="N16" s="178">
        <v>221.8</v>
      </c>
      <c r="O16" s="179">
        <v>8.3</v>
      </c>
      <c r="P16" s="132">
        <f>SUM(N16:O16)</f>
        <v>230.10000000000002</v>
      </c>
      <c r="Q16" s="29"/>
      <c r="R16" s="30" t="s">
        <v>71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80">
        <v>17.8</v>
      </c>
      <c r="E17" s="181">
        <v>0</v>
      </c>
      <c r="F17" s="160">
        <f>SUM(D17:E17)</f>
        <v>17.8</v>
      </c>
      <c r="G17" s="180">
        <v>16.4</v>
      </c>
      <c r="H17" s="181">
        <v>0</v>
      </c>
      <c r="I17" s="160">
        <f>SUM(G17:H17)</f>
        <v>16.4</v>
      </c>
      <c r="J17" s="180">
        <v>34.2</v>
      </c>
      <c r="K17" s="181">
        <v>0</v>
      </c>
      <c r="L17" s="160">
        <f>SUM(J17:K17)</f>
        <v>34.2</v>
      </c>
      <c r="M17" s="135" t="s">
        <v>16</v>
      </c>
      <c r="N17" s="180">
        <v>46.7</v>
      </c>
      <c r="O17" s="181">
        <v>0</v>
      </c>
      <c r="P17" s="160">
        <f>SUM(N17:O17)</f>
        <v>46.7</v>
      </c>
      <c r="Q17" s="34"/>
      <c r="R17" s="35" t="s">
        <v>19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82"/>
      <c r="E18" s="182"/>
      <c r="F18" s="36"/>
      <c r="G18" s="182"/>
      <c r="H18" s="182"/>
      <c r="I18" s="36"/>
      <c r="J18" s="182"/>
      <c r="K18" s="182"/>
      <c r="L18" s="36"/>
      <c r="M18" s="37"/>
      <c r="N18" s="182"/>
      <c r="O18" s="182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39"/>
      <c r="C19" s="26"/>
      <c r="D19" s="173">
        <f>SUM(D21:D25)</f>
        <v>21.300000000000004</v>
      </c>
      <c r="E19" s="183">
        <f>SUM(E21:E25)</f>
        <v>0.6</v>
      </c>
      <c r="F19" s="137">
        <f>SUM(D19:E19)</f>
        <v>21.900000000000006</v>
      </c>
      <c r="G19" s="173">
        <f>SUM(G21:G25)</f>
        <v>21.4</v>
      </c>
      <c r="H19" s="183">
        <f>SUM(H21:H25)</f>
        <v>1.2000000000000002</v>
      </c>
      <c r="I19" s="137">
        <f aca="true" t="shared" si="0" ref="I19:I25">SUM(G19:H19)</f>
        <v>22.599999999999998</v>
      </c>
      <c r="J19" s="173">
        <f>SUM(J21:J25)</f>
        <v>69.19999999999999</v>
      </c>
      <c r="K19" s="183">
        <f>SUM(K21:K25)</f>
        <v>2.2</v>
      </c>
      <c r="L19" s="137">
        <f aca="true" t="shared" si="1" ref="L19:L25">SUM(J19:K19)</f>
        <v>71.39999999999999</v>
      </c>
      <c r="M19" s="138">
        <f aca="true" t="shared" si="2" ref="M19:M24">ROUND((L19-P19)/(P19)*(100),2)</f>
        <v>7.53</v>
      </c>
      <c r="N19" s="173">
        <f>SUM(N21:N25)</f>
        <v>64.80000000000001</v>
      </c>
      <c r="O19" s="183">
        <f>SUM(O21:O25)</f>
        <v>1.6</v>
      </c>
      <c r="P19" s="137">
        <f aca="true" t="shared" si="3" ref="P19:P25">SUM(N19:O19)</f>
        <v>66.4</v>
      </c>
      <c r="Q19" s="20"/>
      <c r="R19" s="20"/>
      <c r="S19" s="21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22</v>
      </c>
      <c r="C20" s="41"/>
      <c r="D20" s="184">
        <f>SUM(D21:D22)</f>
        <v>21.1</v>
      </c>
      <c r="E20" s="185">
        <f>SUM(E21:E22)</f>
        <v>0.6</v>
      </c>
      <c r="F20" s="131">
        <f>SUM(D20:E20)</f>
        <v>21.700000000000003</v>
      </c>
      <c r="G20" s="184">
        <f>SUM(G21:G22)</f>
        <v>21.2</v>
      </c>
      <c r="H20" s="185">
        <f>SUM(H21:H22)</f>
        <v>0.9</v>
      </c>
      <c r="I20" s="131">
        <f t="shared" si="0"/>
        <v>22.099999999999998</v>
      </c>
      <c r="J20" s="184">
        <f>SUM(J21:J22)</f>
        <v>68.8</v>
      </c>
      <c r="K20" s="185">
        <f>SUM(K21:K22)</f>
        <v>1.9</v>
      </c>
      <c r="L20" s="131">
        <f t="shared" si="1"/>
        <v>70.7</v>
      </c>
      <c r="M20" s="139">
        <f t="shared" si="2"/>
        <v>9.1</v>
      </c>
      <c r="N20" s="184">
        <f>SUM(N21:N22)</f>
        <v>63.7</v>
      </c>
      <c r="O20" s="185">
        <f>SUM(O21:O22)</f>
        <v>1.1</v>
      </c>
      <c r="P20" s="131">
        <f t="shared" si="3"/>
        <v>64.8</v>
      </c>
      <c r="Q20" s="42"/>
      <c r="R20" s="43" t="s">
        <v>23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24</v>
      </c>
      <c r="D21" s="178">
        <v>21.1</v>
      </c>
      <c r="E21" s="179">
        <v>0.3</v>
      </c>
      <c r="F21" s="132">
        <f>SUM(D21:E21)</f>
        <v>21.400000000000002</v>
      </c>
      <c r="G21" s="178">
        <v>21.2</v>
      </c>
      <c r="H21" s="179">
        <v>0.1</v>
      </c>
      <c r="I21" s="132">
        <f>SUM(G21:H21)</f>
        <v>21.3</v>
      </c>
      <c r="J21" s="178">
        <v>68.8</v>
      </c>
      <c r="K21" s="179">
        <v>0.7</v>
      </c>
      <c r="L21" s="132">
        <f>SUM(J21:K21)</f>
        <v>69.5</v>
      </c>
      <c r="M21" s="133">
        <f t="shared" si="2"/>
        <v>8.26</v>
      </c>
      <c r="N21" s="178">
        <v>63.7</v>
      </c>
      <c r="O21" s="179">
        <v>0.5</v>
      </c>
      <c r="P21" s="132">
        <f>SUM(N21:O21)</f>
        <v>64.2</v>
      </c>
      <c r="Q21" s="30" t="s">
        <v>25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26</v>
      </c>
      <c r="D22" s="186">
        <v>0</v>
      </c>
      <c r="E22" s="187">
        <v>0.3</v>
      </c>
      <c r="F22" s="134">
        <f>E22+D22</f>
        <v>0.3</v>
      </c>
      <c r="G22" s="186">
        <v>0</v>
      </c>
      <c r="H22" s="187">
        <v>0.8</v>
      </c>
      <c r="I22" s="134">
        <f>H22+G22</f>
        <v>0.8</v>
      </c>
      <c r="J22" s="186">
        <v>0</v>
      </c>
      <c r="K22" s="187">
        <v>1.2</v>
      </c>
      <c r="L22" s="134">
        <f>K22+J22</f>
        <v>1.2</v>
      </c>
      <c r="M22" s="140">
        <f t="shared" si="2"/>
        <v>100</v>
      </c>
      <c r="N22" s="186">
        <v>0</v>
      </c>
      <c r="O22" s="187">
        <v>0.6</v>
      </c>
      <c r="P22" s="134">
        <f>O22+N22</f>
        <v>0.6</v>
      </c>
      <c r="Q22" s="49" t="s">
        <v>27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28</v>
      </c>
      <c r="C23" s="52"/>
      <c r="D23" s="176">
        <v>0.1</v>
      </c>
      <c r="E23" s="177">
        <v>0</v>
      </c>
      <c r="F23" s="141">
        <f>SUM(D23:E23)</f>
        <v>0.1</v>
      </c>
      <c r="G23" s="176">
        <v>0.2</v>
      </c>
      <c r="H23" s="177">
        <v>0.2</v>
      </c>
      <c r="I23" s="141">
        <f t="shared" si="0"/>
        <v>0.4</v>
      </c>
      <c r="J23" s="176">
        <v>0.3</v>
      </c>
      <c r="K23" s="177">
        <v>0.2</v>
      </c>
      <c r="L23" s="142">
        <f t="shared" si="1"/>
        <v>0.5</v>
      </c>
      <c r="M23" s="133">
        <f t="shared" si="2"/>
        <v>-16.67</v>
      </c>
      <c r="N23" s="176">
        <v>0.4</v>
      </c>
      <c r="O23" s="177">
        <v>0.2</v>
      </c>
      <c r="P23" s="141">
        <f t="shared" si="3"/>
        <v>0.6000000000000001</v>
      </c>
      <c r="Q23" s="38"/>
      <c r="R23" s="50" t="s">
        <v>29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72</v>
      </c>
      <c r="C24" s="52"/>
      <c r="D24" s="176">
        <v>0.1</v>
      </c>
      <c r="E24" s="177">
        <v>0</v>
      </c>
      <c r="F24" s="141">
        <f>SUM(D24:E24)</f>
        <v>0.1</v>
      </c>
      <c r="G24" s="176">
        <v>0</v>
      </c>
      <c r="H24" s="177">
        <v>0.1</v>
      </c>
      <c r="I24" s="142">
        <f t="shared" si="0"/>
        <v>0.1</v>
      </c>
      <c r="J24" s="176">
        <v>0.1</v>
      </c>
      <c r="K24" s="177">
        <v>0.1</v>
      </c>
      <c r="L24" s="142">
        <f t="shared" si="1"/>
        <v>0.2</v>
      </c>
      <c r="M24" s="139">
        <f t="shared" si="2"/>
        <v>-80</v>
      </c>
      <c r="N24" s="176">
        <v>0.7</v>
      </c>
      <c r="O24" s="177">
        <v>0.3</v>
      </c>
      <c r="P24" s="142">
        <f t="shared" si="3"/>
        <v>1</v>
      </c>
      <c r="Q24" s="53"/>
      <c r="R24" s="50" t="s">
        <v>30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31</v>
      </c>
      <c r="C25" s="55"/>
      <c r="D25" s="180">
        <v>0</v>
      </c>
      <c r="E25" s="181">
        <v>0</v>
      </c>
      <c r="F25" s="143">
        <f>SUM(D25:E25)</f>
        <v>0</v>
      </c>
      <c r="G25" s="180">
        <v>0</v>
      </c>
      <c r="H25" s="181">
        <v>0</v>
      </c>
      <c r="I25" s="143">
        <f t="shared" si="0"/>
        <v>0</v>
      </c>
      <c r="J25" s="180">
        <v>0</v>
      </c>
      <c r="K25" s="181">
        <v>0</v>
      </c>
      <c r="L25" s="143">
        <f t="shared" si="1"/>
        <v>0</v>
      </c>
      <c r="M25" s="144">
        <v>0</v>
      </c>
      <c r="N25" s="180">
        <v>0</v>
      </c>
      <c r="O25" s="181">
        <v>0</v>
      </c>
      <c r="P25" s="143">
        <f t="shared" si="3"/>
        <v>0</v>
      </c>
      <c r="Q25" s="56"/>
      <c r="R25" s="57" t="s">
        <v>32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2"/>
      <c r="O26" s="192"/>
      <c r="P26" s="192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73</v>
      </c>
      <c r="B27" s="26"/>
      <c r="C27" s="26"/>
      <c r="D27" s="130">
        <f>SUM(D28+D31)</f>
        <v>0</v>
      </c>
      <c r="E27" s="87">
        <f>SUM(E28+E31)</f>
        <v>0</v>
      </c>
      <c r="F27" s="131">
        <f aca="true" t="shared" si="4" ref="F27:F33">SUM(D27:E27)</f>
        <v>0</v>
      </c>
      <c r="G27" s="130">
        <f>SUM(G28+G31)</f>
        <v>0</v>
      </c>
      <c r="H27" s="87">
        <f>SUM(H28+H31)</f>
        <v>0</v>
      </c>
      <c r="I27" s="131">
        <f aca="true" t="shared" si="5" ref="I27:I33">SUM(G27:H27)</f>
        <v>0</v>
      </c>
      <c r="J27" s="130">
        <f>SUM(J28+J31)</f>
        <v>0</v>
      </c>
      <c r="K27" s="87">
        <f>SUM(K28+K31)</f>
        <v>0</v>
      </c>
      <c r="L27" s="131">
        <f aca="true" t="shared" si="6" ref="L27:L33">SUM(J27:K27)</f>
        <v>0</v>
      </c>
      <c r="M27" s="145" t="s">
        <v>16</v>
      </c>
      <c r="N27" s="130">
        <f>SUM(N28+N31)</f>
        <v>0</v>
      </c>
      <c r="O27" s="87">
        <f>SUM(O28+O31)</f>
        <v>0</v>
      </c>
      <c r="P27" s="131">
        <f aca="true" t="shared" si="7" ref="P27:P33">SUM(N27:O27)</f>
        <v>0</v>
      </c>
      <c r="Q27" s="44"/>
      <c r="R27" s="44"/>
      <c r="S27" s="58" t="s">
        <v>75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74</v>
      </c>
      <c r="C28" s="59"/>
      <c r="D28" s="130">
        <f>SUM(D29:D30)</f>
        <v>0</v>
      </c>
      <c r="E28" s="87">
        <f>SUM(E29:E30)</f>
        <v>0</v>
      </c>
      <c r="F28" s="88">
        <f t="shared" si="4"/>
        <v>0</v>
      </c>
      <c r="G28" s="130">
        <f>SUM(G29:G30)</f>
        <v>0</v>
      </c>
      <c r="H28" s="87">
        <f>SUM(H29:H30)</f>
        <v>0</v>
      </c>
      <c r="I28" s="88">
        <f t="shared" si="5"/>
        <v>0</v>
      </c>
      <c r="J28" s="130">
        <f>SUM(J29:J30)</f>
        <v>0</v>
      </c>
      <c r="K28" s="87">
        <f>SUM(K29:K30)</f>
        <v>0</v>
      </c>
      <c r="L28" s="88">
        <f t="shared" si="6"/>
        <v>0</v>
      </c>
      <c r="M28" s="147" t="s">
        <v>16</v>
      </c>
      <c r="N28" s="130">
        <f>SUM(N29:N30)</f>
        <v>0</v>
      </c>
      <c r="O28" s="87">
        <f>SUM(O29:O30)</f>
        <v>0</v>
      </c>
      <c r="P28" s="88">
        <f t="shared" si="7"/>
        <v>0</v>
      </c>
      <c r="Q28" s="60"/>
      <c r="R28" s="43" t="s">
        <v>76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33</v>
      </c>
      <c r="D29" s="148">
        <v>0</v>
      </c>
      <c r="E29" s="149">
        <v>0</v>
      </c>
      <c r="F29" s="150">
        <f t="shared" si="4"/>
        <v>0</v>
      </c>
      <c r="G29" s="148">
        <v>0</v>
      </c>
      <c r="H29" s="149">
        <v>0</v>
      </c>
      <c r="I29" s="150">
        <f t="shared" si="5"/>
        <v>0</v>
      </c>
      <c r="J29" s="148">
        <v>0</v>
      </c>
      <c r="K29" s="149">
        <v>0</v>
      </c>
      <c r="L29" s="150">
        <f t="shared" si="6"/>
        <v>0</v>
      </c>
      <c r="M29" s="151" t="s">
        <v>16</v>
      </c>
      <c r="N29" s="148">
        <v>0</v>
      </c>
      <c r="O29" s="149">
        <v>0</v>
      </c>
      <c r="P29" s="150">
        <f t="shared" si="7"/>
        <v>0</v>
      </c>
      <c r="Q29" s="63" t="s">
        <v>34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35</v>
      </c>
      <c r="D30" s="152">
        <v>0</v>
      </c>
      <c r="E30" s="153">
        <v>0</v>
      </c>
      <c r="F30" s="154">
        <f t="shared" si="4"/>
        <v>0</v>
      </c>
      <c r="G30" s="152">
        <v>0</v>
      </c>
      <c r="H30" s="153">
        <v>0</v>
      </c>
      <c r="I30" s="154">
        <f t="shared" si="5"/>
        <v>0</v>
      </c>
      <c r="J30" s="152">
        <v>0</v>
      </c>
      <c r="K30" s="153">
        <v>0</v>
      </c>
      <c r="L30" s="154">
        <f t="shared" si="6"/>
        <v>0</v>
      </c>
      <c r="M30" s="147" t="s">
        <v>16</v>
      </c>
      <c r="N30" s="152">
        <v>0</v>
      </c>
      <c r="O30" s="153">
        <v>0</v>
      </c>
      <c r="P30" s="154">
        <f t="shared" si="7"/>
        <v>0</v>
      </c>
      <c r="Q30" s="49" t="s">
        <v>36</v>
      </c>
      <c r="R30" s="213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37</v>
      </c>
      <c r="C31" s="67"/>
      <c r="D31" s="155">
        <f>SUM(D32:D33)</f>
        <v>0</v>
      </c>
      <c r="E31" s="156">
        <f>SUM(E32:E33)</f>
        <v>0</v>
      </c>
      <c r="F31" s="142">
        <f t="shared" si="4"/>
        <v>0</v>
      </c>
      <c r="G31" s="155">
        <f>SUM(G32:G33)</f>
        <v>0</v>
      </c>
      <c r="H31" s="156">
        <f>SUM(H32:H33)</f>
        <v>0</v>
      </c>
      <c r="I31" s="142">
        <f t="shared" si="5"/>
        <v>0</v>
      </c>
      <c r="J31" s="155">
        <f>SUM(J32:J33)</f>
        <v>0</v>
      </c>
      <c r="K31" s="156">
        <f>SUM(K32:K33)</f>
        <v>0</v>
      </c>
      <c r="L31" s="142">
        <f t="shared" si="6"/>
        <v>0</v>
      </c>
      <c r="M31" s="151" t="s">
        <v>16</v>
      </c>
      <c r="N31" s="155">
        <f>SUM(N32:N33)</f>
        <v>0</v>
      </c>
      <c r="O31" s="156">
        <f>SUM(O32:O33)</f>
        <v>0</v>
      </c>
      <c r="P31" s="142">
        <f t="shared" si="7"/>
        <v>0</v>
      </c>
      <c r="Q31" s="68"/>
      <c r="R31" s="50" t="s">
        <v>38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39</v>
      </c>
      <c r="D32" s="148">
        <v>0</v>
      </c>
      <c r="E32" s="149">
        <v>0</v>
      </c>
      <c r="F32" s="150">
        <f t="shared" si="4"/>
        <v>0</v>
      </c>
      <c r="G32" s="148">
        <v>0</v>
      </c>
      <c r="H32" s="149">
        <v>0</v>
      </c>
      <c r="I32" s="150">
        <f t="shared" si="5"/>
        <v>0</v>
      </c>
      <c r="J32" s="148">
        <v>0</v>
      </c>
      <c r="K32" s="149">
        <v>0</v>
      </c>
      <c r="L32" s="150">
        <f t="shared" si="6"/>
        <v>0</v>
      </c>
      <c r="M32" s="151" t="s">
        <v>16</v>
      </c>
      <c r="N32" s="148">
        <v>0</v>
      </c>
      <c r="O32" s="149">
        <v>0</v>
      </c>
      <c r="P32" s="150">
        <f t="shared" si="7"/>
        <v>0</v>
      </c>
      <c r="Q32" s="63" t="s">
        <v>40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8"/>
      <c r="C33" s="65" t="s">
        <v>41</v>
      </c>
      <c r="D33" s="209">
        <v>0</v>
      </c>
      <c r="E33" s="210">
        <v>0</v>
      </c>
      <c r="F33" s="143">
        <f t="shared" si="4"/>
        <v>0</v>
      </c>
      <c r="G33" s="209">
        <v>0</v>
      </c>
      <c r="H33" s="210">
        <v>0</v>
      </c>
      <c r="I33" s="143">
        <f t="shared" si="5"/>
        <v>0</v>
      </c>
      <c r="J33" s="209">
        <v>0</v>
      </c>
      <c r="K33" s="210">
        <v>0</v>
      </c>
      <c r="L33" s="143">
        <f t="shared" si="6"/>
        <v>0</v>
      </c>
      <c r="M33" s="211" t="s">
        <v>16</v>
      </c>
      <c r="N33" s="209">
        <v>0</v>
      </c>
      <c r="O33" s="210">
        <v>0</v>
      </c>
      <c r="P33" s="143">
        <f t="shared" si="7"/>
        <v>0</v>
      </c>
      <c r="Q33" s="49" t="s">
        <v>42</v>
      </c>
      <c r="R33" s="212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43</v>
      </c>
      <c r="B35" s="19"/>
      <c r="C35" s="19"/>
      <c r="D35" s="196">
        <f aca="true" t="shared" si="8" ref="D35:P35">SUM(D36:D37)</f>
        <v>-0.2</v>
      </c>
      <c r="E35" s="146">
        <f t="shared" si="8"/>
        <v>0</v>
      </c>
      <c r="F35" s="197">
        <f t="shared" si="8"/>
        <v>-0.20000000000000004</v>
      </c>
      <c r="G35" s="196">
        <f>SUM(G36:G37)</f>
        <v>3.0999999999999996</v>
      </c>
      <c r="H35" s="146">
        <f>SUM(H36:H37)</f>
        <v>-1.0999999999999999</v>
      </c>
      <c r="I35" s="197">
        <f t="shared" si="8"/>
        <v>1.9999999999999996</v>
      </c>
      <c r="J35" s="196">
        <f>SUM(J36:J37)</f>
        <v>2.8</v>
      </c>
      <c r="K35" s="146">
        <f>SUM(K36:K37)</f>
        <v>-1.1</v>
      </c>
      <c r="L35" s="198">
        <f t="shared" si="8"/>
        <v>1.6999999999999997</v>
      </c>
      <c r="M35" s="214" t="s">
        <v>16</v>
      </c>
      <c r="N35" s="196">
        <f>SUM(N36:N37)</f>
        <v>1.9000000000000001</v>
      </c>
      <c r="O35" s="146">
        <f>SUM(O36:O37)</f>
        <v>-0.5</v>
      </c>
      <c r="P35" s="198">
        <f t="shared" si="8"/>
        <v>1.4</v>
      </c>
      <c r="Q35" s="20"/>
      <c r="R35" s="20"/>
      <c r="S35" s="21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45</v>
      </c>
      <c r="C36" s="28"/>
      <c r="D36" s="176">
        <v>0</v>
      </c>
      <c r="E36" s="177">
        <v>0.1</v>
      </c>
      <c r="F36" s="195">
        <f>SUM(D36:E36)</f>
        <v>0.1</v>
      </c>
      <c r="G36" s="176">
        <v>-0.2</v>
      </c>
      <c r="H36" s="177">
        <v>0.1</v>
      </c>
      <c r="I36" s="195">
        <f>SUM(G36:H36)</f>
        <v>-0.1</v>
      </c>
      <c r="J36" s="176">
        <v>0</v>
      </c>
      <c r="K36" s="177">
        <v>0</v>
      </c>
      <c r="L36" s="141">
        <f>SUM(J36:K36)</f>
        <v>0</v>
      </c>
      <c r="M36" s="151" t="s">
        <v>16</v>
      </c>
      <c r="N36" s="176">
        <v>0.3</v>
      </c>
      <c r="O36" s="177">
        <v>0.1</v>
      </c>
      <c r="P36" s="141">
        <f>SUM(N36:O36)</f>
        <v>0.4</v>
      </c>
      <c r="Q36" s="29"/>
      <c r="R36" s="30" t="s">
        <v>46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78</v>
      </c>
      <c r="C37" s="71"/>
      <c r="D37" s="180">
        <v>-0.2</v>
      </c>
      <c r="E37" s="181">
        <v>-0.1</v>
      </c>
      <c r="F37" s="188">
        <f>SUM(D37:E37)</f>
        <v>-0.30000000000000004</v>
      </c>
      <c r="G37" s="180">
        <v>3.3</v>
      </c>
      <c r="H37" s="181">
        <v>-1.2</v>
      </c>
      <c r="I37" s="189">
        <f>SUM(G37:H37)</f>
        <v>2.0999999999999996</v>
      </c>
      <c r="J37" s="180">
        <v>2.8</v>
      </c>
      <c r="K37" s="181">
        <v>-1.1</v>
      </c>
      <c r="L37" s="154">
        <f>SUM(J37:K37)</f>
        <v>1.6999999999999997</v>
      </c>
      <c r="M37" s="158" t="s">
        <v>16</v>
      </c>
      <c r="N37" s="180">
        <v>1.6</v>
      </c>
      <c r="O37" s="181">
        <v>-0.6</v>
      </c>
      <c r="P37" s="154">
        <f>SUM(N37:O37)</f>
        <v>1</v>
      </c>
      <c r="Q37" s="34"/>
      <c r="R37" s="35" t="s">
        <v>77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4" customFormat="1" ht="21" customHeight="1" thickBot="1">
      <c r="A38" s="23"/>
      <c r="B38" s="3"/>
      <c r="C38" s="3"/>
      <c r="D38" s="223" t="s">
        <v>97</v>
      </c>
      <c r="E38" s="224"/>
      <c r="F38" s="224"/>
      <c r="G38" s="223" t="s">
        <v>106</v>
      </c>
      <c r="H38" s="224"/>
      <c r="I38" s="224"/>
      <c r="J38" s="223" t="s">
        <v>106</v>
      </c>
      <c r="K38" s="224"/>
      <c r="L38" s="224"/>
      <c r="M38" s="17"/>
      <c r="N38" s="223" t="s">
        <v>107</v>
      </c>
      <c r="O38" s="223"/>
      <c r="P38" s="2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s="1" customFormat="1" ht="21" customHeight="1" thickBot="1">
      <c r="A39" s="72" t="s">
        <v>47</v>
      </c>
      <c r="B39" s="73"/>
      <c r="C39" s="73"/>
      <c r="D39" s="122">
        <f>D11+D15-D19-D27-D35</f>
        <v>219.49999999999997</v>
      </c>
      <c r="E39" s="136">
        <f>E11+E15-E19-E27-E35</f>
        <v>18.2</v>
      </c>
      <c r="F39" s="137">
        <f>SUM(D39:E39)</f>
        <v>237.69999999999996</v>
      </c>
      <c r="G39" s="122">
        <f>G11+G15-G19-G27-G35</f>
        <v>219.99999999999997</v>
      </c>
      <c r="H39" s="136">
        <f>H11+H15-H19-H27-H35</f>
        <v>20</v>
      </c>
      <c r="I39" s="137">
        <f>SUM(G39:H39)</f>
        <v>239.99999999999997</v>
      </c>
      <c r="J39" s="122">
        <f>J11+J15-J19-J27-J35</f>
        <v>220</v>
      </c>
      <c r="K39" s="136">
        <f>K11+K15-K19-K27-K35</f>
        <v>20.000000000000004</v>
      </c>
      <c r="L39" s="137">
        <f>SUM(J39:K39)</f>
        <v>240</v>
      </c>
      <c r="M39" s="138">
        <f>ROUND((L39-P39)/(P39)*(100),2)</f>
        <v>-16.43</v>
      </c>
      <c r="N39" s="159">
        <f>N11+N15-N19-N27-N35</f>
        <v>276.8</v>
      </c>
      <c r="O39" s="136">
        <f>+O11+O15-O19-O29-O35</f>
        <v>10.4</v>
      </c>
      <c r="P39" s="137">
        <f>SUM(N39:O39)</f>
        <v>287.2</v>
      </c>
      <c r="Q39" s="74"/>
      <c r="R39" s="74"/>
      <c r="S39" s="75" t="s">
        <v>48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1" customFormat="1" ht="9" customHeight="1" thickBot="1">
      <c r="A40" s="76"/>
      <c r="B40" s="77"/>
      <c r="C40" s="77"/>
      <c r="D40" s="36"/>
      <c r="E40" s="36"/>
      <c r="F40" s="36"/>
      <c r="G40" s="117"/>
      <c r="H40" s="117"/>
      <c r="I40" s="117"/>
      <c r="J40" s="255"/>
      <c r="K40" s="255"/>
      <c r="L40" s="255"/>
      <c r="M40" s="118"/>
      <c r="N40" s="256"/>
      <c r="O40" s="256"/>
      <c r="P40" s="256"/>
      <c r="Q40" s="257"/>
      <c r="R40" s="257"/>
      <c r="S40" s="3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21" customHeight="1">
      <c r="A41" s="69" t="s">
        <v>79</v>
      </c>
      <c r="B41" s="19"/>
      <c r="C41" s="19"/>
      <c r="D41" s="196">
        <f aca="true" t="shared" si="9" ref="D41:L41">SUM(D42:D43)</f>
        <v>219.5</v>
      </c>
      <c r="E41" s="146">
        <f t="shared" si="9"/>
        <v>18.2</v>
      </c>
      <c r="F41" s="199">
        <f t="shared" si="9"/>
        <v>237.7</v>
      </c>
      <c r="G41" s="196">
        <f t="shared" si="9"/>
        <v>220</v>
      </c>
      <c r="H41" s="146">
        <f t="shared" si="9"/>
        <v>20</v>
      </c>
      <c r="I41" s="199">
        <f t="shared" si="9"/>
        <v>240</v>
      </c>
      <c r="J41" s="196">
        <f t="shared" si="9"/>
        <v>220</v>
      </c>
      <c r="K41" s="146">
        <f t="shared" si="9"/>
        <v>20</v>
      </c>
      <c r="L41" s="198">
        <f t="shared" si="9"/>
        <v>240</v>
      </c>
      <c r="M41" s="201">
        <f>ROUND((L41-P41)/(P41)*(100),2)</f>
        <v>-16.43</v>
      </c>
      <c r="N41" s="196">
        <f>SUM(N42:N43)</f>
        <v>276.8</v>
      </c>
      <c r="O41" s="146">
        <f>SUM(O42:O43)</f>
        <v>10.4</v>
      </c>
      <c r="P41" s="198">
        <f>SUM(N41:O41)</f>
        <v>287.2</v>
      </c>
      <c r="Q41" s="20"/>
      <c r="R41" s="20"/>
      <c r="S41" s="21" t="s">
        <v>80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9"/>
      <c r="B42" s="27" t="s">
        <v>49</v>
      </c>
      <c r="C42" s="28"/>
      <c r="D42" s="176">
        <v>174.7</v>
      </c>
      <c r="E42" s="177">
        <v>16.3</v>
      </c>
      <c r="F42" s="195">
        <f>SUM(D42:E42)</f>
        <v>191</v>
      </c>
      <c r="G42" s="176">
        <v>174.7</v>
      </c>
      <c r="H42" s="177">
        <v>18.5</v>
      </c>
      <c r="I42" s="195">
        <f>SUM(G42:H42)</f>
        <v>193.2</v>
      </c>
      <c r="J42" s="176">
        <v>174.7</v>
      </c>
      <c r="K42" s="177">
        <v>18.5</v>
      </c>
      <c r="L42" s="141">
        <f>SUM(J42:K42)</f>
        <v>193.2</v>
      </c>
      <c r="M42" s="139">
        <f>ROUND((L42-P42)/(P42)*(100),2)</f>
        <v>-16.94</v>
      </c>
      <c r="N42" s="176">
        <v>224.3</v>
      </c>
      <c r="O42" s="177">
        <v>8.3</v>
      </c>
      <c r="P42" s="141">
        <f>SUM(N42:O42)</f>
        <v>232.60000000000002</v>
      </c>
      <c r="Q42" s="29"/>
      <c r="R42" s="30" t="s">
        <v>87</v>
      </c>
      <c r="S42" s="3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 thickBot="1">
      <c r="A43" s="79"/>
      <c r="B43" s="70" t="s">
        <v>50</v>
      </c>
      <c r="C43" s="71"/>
      <c r="D43" s="180">
        <v>44.8</v>
      </c>
      <c r="E43" s="181">
        <v>1.9</v>
      </c>
      <c r="F43" s="189">
        <f>SUM(D43:E43)</f>
        <v>46.699999999999996</v>
      </c>
      <c r="G43" s="180">
        <v>45.3</v>
      </c>
      <c r="H43" s="181">
        <v>1.5</v>
      </c>
      <c r="I43" s="189">
        <f>SUM(G43:H43)</f>
        <v>46.8</v>
      </c>
      <c r="J43" s="180">
        <v>45.3</v>
      </c>
      <c r="K43" s="181">
        <v>1.5</v>
      </c>
      <c r="L43" s="160">
        <f>SUM(J43:K43)</f>
        <v>46.8</v>
      </c>
      <c r="M43" s="144">
        <f>ROUND((L43-P43)/(P43)*(100),2)</f>
        <v>-14.29</v>
      </c>
      <c r="N43" s="180">
        <v>52.5</v>
      </c>
      <c r="O43" s="181">
        <v>2.1</v>
      </c>
      <c r="P43" s="160">
        <f>SUM(N43:O43)</f>
        <v>54.6</v>
      </c>
      <c r="Q43" s="34"/>
      <c r="R43" s="35" t="s">
        <v>51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9" customHeight="1" thickBot="1">
      <c r="A44" s="69"/>
      <c r="B44" s="19"/>
      <c r="C44" s="19"/>
      <c r="D44" s="194"/>
      <c r="E44" s="194"/>
      <c r="F44" s="194"/>
      <c r="G44" s="194"/>
      <c r="H44" s="194"/>
      <c r="I44" s="194"/>
      <c r="J44" s="194"/>
      <c r="K44" s="194"/>
      <c r="L44" s="193"/>
      <c r="M44" s="193"/>
      <c r="N44" s="194"/>
      <c r="O44" s="194"/>
      <c r="P44" s="193"/>
      <c r="Q44" s="20"/>
      <c r="R44" s="20"/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21" customHeight="1" thickBot="1">
      <c r="A45" s="80" t="s">
        <v>81</v>
      </c>
      <c r="B45" s="81"/>
      <c r="C45" s="81"/>
      <c r="D45" s="173">
        <v>20.4</v>
      </c>
      <c r="E45" s="183">
        <v>0</v>
      </c>
      <c r="F45" s="175">
        <f>SUM(D45:E45)</f>
        <v>20.4</v>
      </c>
      <c r="G45" s="173">
        <v>0</v>
      </c>
      <c r="H45" s="183">
        <v>0</v>
      </c>
      <c r="I45" s="175">
        <f>SUM(G45:H45)</f>
        <v>0</v>
      </c>
      <c r="J45" s="173">
        <v>27</v>
      </c>
      <c r="K45" s="183">
        <v>0</v>
      </c>
      <c r="L45" s="124">
        <f>SUM(J45:K45)</f>
        <v>27</v>
      </c>
      <c r="M45" s="145" t="s">
        <v>16</v>
      </c>
      <c r="N45" s="173">
        <v>23</v>
      </c>
      <c r="O45" s="183">
        <v>0</v>
      </c>
      <c r="P45" s="124">
        <f>SUM(N45:O45)</f>
        <v>23</v>
      </c>
      <c r="Q45" s="82"/>
      <c r="R45" s="82"/>
      <c r="S45" s="83" t="s">
        <v>82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10.5" customHeight="1" thickBot="1">
      <c r="A46" s="84"/>
      <c r="B46" s="85"/>
      <c r="C46" s="85"/>
      <c r="D46" s="192"/>
      <c r="E46" s="192"/>
      <c r="F46" s="192"/>
      <c r="G46" s="192"/>
      <c r="H46" s="192"/>
      <c r="I46" s="192"/>
      <c r="J46" s="192"/>
      <c r="K46" s="192"/>
      <c r="L46" s="192"/>
      <c r="M46" s="200"/>
      <c r="N46" s="192"/>
      <c r="O46" s="192"/>
      <c r="P46" s="192"/>
      <c r="Q46" s="78"/>
      <c r="R46" s="78"/>
      <c r="S46" s="8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1" customFormat="1" ht="21" customHeight="1">
      <c r="A47" s="90" t="s">
        <v>52</v>
      </c>
      <c r="B47" s="91"/>
      <c r="C47" s="91"/>
      <c r="D47" s="92"/>
      <c r="E47" s="93"/>
      <c r="F47" s="94"/>
      <c r="G47" s="92"/>
      <c r="H47" s="93"/>
      <c r="I47" s="94"/>
      <c r="J47" s="92"/>
      <c r="K47" s="93"/>
      <c r="L47" s="94"/>
      <c r="M47" s="161"/>
      <c r="N47" s="92"/>
      <c r="O47" s="93"/>
      <c r="P47" s="94"/>
      <c r="Q47" s="219" t="s">
        <v>53</v>
      </c>
      <c r="R47" s="257"/>
      <c r="S47" s="220"/>
    </row>
    <row r="48" spans="1:19" s="1" customFormat="1" ht="21" customHeight="1">
      <c r="A48" s="95" t="s">
        <v>54</v>
      </c>
      <c r="B48" s="96"/>
      <c r="C48" s="96"/>
      <c r="D48" s="97"/>
      <c r="E48" s="98"/>
      <c r="F48" s="99"/>
      <c r="G48" s="97"/>
      <c r="H48" s="98"/>
      <c r="I48" s="99"/>
      <c r="J48" s="97"/>
      <c r="K48" s="98"/>
      <c r="L48" s="99"/>
      <c r="M48" s="162"/>
      <c r="N48" s="97"/>
      <c r="O48" s="98"/>
      <c r="P48" s="99"/>
      <c r="Q48" s="249" t="s">
        <v>55</v>
      </c>
      <c r="R48" s="250"/>
      <c r="S48" s="251"/>
    </row>
    <row r="49" spans="1:19" s="1" customFormat="1" ht="21" customHeight="1">
      <c r="A49" s="252" t="s">
        <v>56</v>
      </c>
      <c r="B49" s="253"/>
      <c r="C49" s="254"/>
      <c r="D49" s="97"/>
      <c r="E49" s="98"/>
      <c r="F49" s="99"/>
      <c r="G49" s="97"/>
      <c r="H49" s="98"/>
      <c r="I49" s="99"/>
      <c r="J49" s="97"/>
      <c r="K49" s="98"/>
      <c r="L49" s="99"/>
      <c r="M49" s="162"/>
      <c r="N49" s="97"/>
      <c r="O49" s="98"/>
      <c r="P49" s="99"/>
      <c r="Q49" s="249" t="s">
        <v>57</v>
      </c>
      <c r="R49" s="250"/>
      <c r="S49" s="251"/>
    </row>
    <row r="50" spans="1:19" s="1" customFormat="1" ht="21" customHeight="1">
      <c r="A50" s="100"/>
      <c r="B50" s="52" t="s">
        <v>58</v>
      </c>
      <c r="C50" s="52"/>
      <c r="D50" s="163">
        <v>0</v>
      </c>
      <c r="E50" s="164">
        <v>0</v>
      </c>
      <c r="F50" s="165">
        <f>SUM(D50:E50)</f>
        <v>0</v>
      </c>
      <c r="G50" s="163">
        <v>0</v>
      </c>
      <c r="H50" s="164">
        <v>0</v>
      </c>
      <c r="I50" s="165">
        <f>SUM(G50:H50)</f>
        <v>0</v>
      </c>
      <c r="J50" s="163">
        <v>0</v>
      </c>
      <c r="K50" s="164">
        <v>0</v>
      </c>
      <c r="L50" s="165">
        <f>SUM(J50:K50)</f>
        <v>0</v>
      </c>
      <c r="M50" s="147" t="s">
        <v>16</v>
      </c>
      <c r="N50" s="190">
        <v>0</v>
      </c>
      <c r="O50" s="164">
        <v>0</v>
      </c>
      <c r="P50" s="165">
        <f>SUM(N50:O50)</f>
        <v>0</v>
      </c>
      <c r="Q50" s="245" t="s">
        <v>59</v>
      </c>
      <c r="R50" s="246"/>
      <c r="S50" s="31"/>
    </row>
    <row r="51" spans="1:19" s="1" customFormat="1" ht="21" customHeight="1">
      <c r="A51" s="100"/>
      <c r="B51" s="52" t="s">
        <v>60</v>
      </c>
      <c r="C51" s="52"/>
      <c r="D51" s="163">
        <v>0</v>
      </c>
      <c r="E51" s="164">
        <v>0</v>
      </c>
      <c r="F51" s="166">
        <f>SUM(D51:E51)</f>
        <v>0</v>
      </c>
      <c r="G51" s="163">
        <v>0</v>
      </c>
      <c r="H51" s="164">
        <v>0</v>
      </c>
      <c r="I51" s="166">
        <f>SUM(G51:H51)</f>
        <v>0</v>
      </c>
      <c r="J51" s="163">
        <v>0</v>
      </c>
      <c r="K51" s="164">
        <v>0</v>
      </c>
      <c r="L51" s="166">
        <f>SUM(J51:K51)</f>
        <v>0</v>
      </c>
      <c r="M51" s="147" t="s">
        <v>16</v>
      </c>
      <c r="N51" s="190">
        <v>0</v>
      </c>
      <c r="O51" s="164">
        <v>0</v>
      </c>
      <c r="P51" s="166">
        <f>SUM(N51:O51)</f>
        <v>0</v>
      </c>
      <c r="Q51" s="245" t="s">
        <v>61</v>
      </c>
      <c r="R51" s="246"/>
      <c r="S51" s="31"/>
    </row>
    <row r="52" spans="1:19" s="1" customFormat="1" ht="21" customHeight="1">
      <c r="A52" s="100"/>
      <c r="B52" s="52" t="s">
        <v>62</v>
      </c>
      <c r="C52" s="52"/>
      <c r="D52" s="163">
        <v>0</v>
      </c>
      <c r="E52" s="164">
        <v>0</v>
      </c>
      <c r="F52" s="165">
        <f>SUM(D52:E52)</f>
        <v>0</v>
      </c>
      <c r="G52" s="163">
        <v>0</v>
      </c>
      <c r="H52" s="164">
        <v>0</v>
      </c>
      <c r="I52" s="165">
        <f>SUM(G52:H52)</f>
        <v>0</v>
      </c>
      <c r="J52" s="163">
        <v>0</v>
      </c>
      <c r="K52" s="164">
        <v>0</v>
      </c>
      <c r="L52" s="165">
        <f>SUM(J52:K52)</f>
        <v>0</v>
      </c>
      <c r="M52" s="147" t="s">
        <v>16</v>
      </c>
      <c r="N52" s="190">
        <v>0</v>
      </c>
      <c r="O52" s="164">
        <v>0</v>
      </c>
      <c r="P52" s="165">
        <f>SUM(N52:O52)</f>
        <v>0</v>
      </c>
      <c r="Q52" s="245" t="s">
        <v>63</v>
      </c>
      <c r="R52" s="246"/>
      <c r="S52" s="31"/>
    </row>
    <row r="53" spans="1:19" s="1" customFormat="1" ht="21" customHeight="1">
      <c r="A53" s="100"/>
      <c r="B53" s="52" t="s">
        <v>64</v>
      </c>
      <c r="C53" s="52"/>
      <c r="D53" s="163">
        <v>0</v>
      </c>
      <c r="E53" s="167">
        <v>0</v>
      </c>
      <c r="F53" s="165">
        <f>SUM(D53:E53)</f>
        <v>0</v>
      </c>
      <c r="G53" s="163">
        <v>0</v>
      </c>
      <c r="H53" s="167">
        <v>0</v>
      </c>
      <c r="I53" s="165">
        <f>SUM(G53:H53)</f>
        <v>0</v>
      </c>
      <c r="J53" s="163">
        <v>0</v>
      </c>
      <c r="K53" s="167">
        <v>0</v>
      </c>
      <c r="L53" s="165">
        <f>SUM(J53:K53)</f>
        <v>0</v>
      </c>
      <c r="M53" s="147" t="s">
        <v>16</v>
      </c>
      <c r="N53" s="190">
        <v>0</v>
      </c>
      <c r="O53" s="167">
        <v>0</v>
      </c>
      <c r="P53" s="165">
        <f>SUM(N53:O53)</f>
        <v>0</v>
      </c>
      <c r="Q53" s="245" t="s">
        <v>91</v>
      </c>
      <c r="R53" s="246"/>
      <c r="S53" s="31"/>
    </row>
    <row r="54" spans="1:19" s="1" customFormat="1" ht="21" customHeight="1" thickBot="1">
      <c r="A54" s="101"/>
      <c r="B54" s="102" t="s">
        <v>89</v>
      </c>
      <c r="C54" s="102"/>
      <c r="D54" s="168">
        <f>D50-D52</f>
        <v>0</v>
      </c>
      <c r="E54" s="169">
        <f>E50-E52</f>
        <v>0</v>
      </c>
      <c r="F54" s="170">
        <f>SUM(D54:E54)</f>
        <v>0</v>
      </c>
      <c r="G54" s="168">
        <f>G50-G52</f>
        <v>0</v>
      </c>
      <c r="H54" s="169">
        <f>H50-H52</f>
        <v>0</v>
      </c>
      <c r="I54" s="170">
        <f>SUM(G54:H54)</f>
        <v>0</v>
      </c>
      <c r="J54" s="168">
        <f>J50-J52</f>
        <v>0</v>
      </c>
      <c r="K54" s="169">
        <f>K50-K52</f>
        <v>0</v>
      </c>
      <c r="L54" s="170">
        <f>SUM(J54:K54)</f>
        <v>0</v>
      </c>
      <c r="M54" s="157" t="s">
        <v>16</v>
      </c>
      <c r="N54" s="171">
        <v>0</v>
      </c>
      <c r="O54" s="169">
        <f>O50-O52</f>
        <v>0</v>
      </c>
      <c r="P54" s="170">
        <f>SUM(N54:O54)</f>
        <v>0</v>
      </c>
      <c r="Q54" s="247" t="s">
        <v>90</v>
      </c>
      <c r="R54" s="248"/>
      <c r="S54" s="103"/>
    </row>
    <row r="55" spans="1:19" s="1" customFormat="1" ht="9" customHeight="1">
      <c r="A55" s="202"/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5"/>
      <c r="N55" s="204"/>
      <c r="O55" s="204"/>
      <c r="P55" s="204"/>
      <c r="Q55" s="206"/>
      <c r="R55" s="206"/>
      <c r="S55" s="207"/>
    </row>
    <row r="56" spans="1:171" s="1" customFormat="1" ht="19.5">
      <c r="A56" s="243" t="s">
        <v>65</v>
      </c>
      <c r="B56" s="244"/>
      <c r="C56" s="244"/>
      <c r="D56" s="244"/>
      <c r="E56" s="244"/>
      <c r="F56" s="244"/>
      <c r="G56" s="244"/>
      <c r="H56" s="244"/>
      <c r="I56" s="244"/>
      <c r="J56" s="106" t="s">
        <v>83</v>
      </c>
      <c r="K56" s="237" t="s">
        <v>66</v>
      </c>
      <c r="L56" s="237"/>
      <c r="M56" s="237"/>
      <c r="N56" s="237"/>
      <c r="O56" s="237"/>
      <c r="P56" s="237"/>
      <c r="Q56" s="237"/>
      <c r="R56" s="237"/>
      <c r="S56" s="23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2"/>
      <c r="B57" s="233"/>
      <c r="C57" s="233"/>
      <c r="D57" s="233"/>
      <c r="E57" s="233"/>
      <c r="F57" s="233"/>
      <c r="G57" s="233"/>
      <c r="H57" s="233"/>
      <c r="I57" s="233"/>
      <c r="J57" s="107" t="s">
        <v>85</v>
      </c>
      <c r="K57" s="104"/>
      <c r="L57" s="104"/>
      <c r="M57" s="104"/>
      <c r="N57" s="104"/>
      <c r="O57" s="104"/>
      <c r="P57" s="104"/>
      <c r="Q57" s="104"/>
      <c r="R57" s="104"/>
      <c r="S57" s="10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2"/>
      <c r="B58" s="233"/>
      <c r="C58" s="233"/>
      <c r="D58" s="108"/>
      <c r="E58" s="108"/>
      <c r="F58" s="242" t="s">
        <v>116</v>
      </c>
      <c r="G58" s="242"/>
      <c r="H58" s="242"/>
      <c r="I58" s="242"/>
      <c r="J58" s="121">
        <v>0</v>
      </c>
      <c r="K58" s="236" t="s">
        <v>118</v>
      </c>
      <c r="L58" s="236"/>
      <c r="M58" s="236"/>
      <c r="N58" s="236"/>
      <c r="O58" s="236"/>
      <c r="P58" s="119"/>
      <c r="Q58" s="119"/>
      <c r="R58" s="119"/>
      <c r="S58" s="120"/>
      <c r="T58" s="109"/>
      <c r="U58" s="10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2"/>
      <c r="B59" s="233"/>
      <c r="C59" s="233"/>
      <c r="D59" s="108"/>
      <c r="E59" s="108"/>
      <c r="F59" s="234" t="s">
        <v>117</v>
      </c>
      <c r="G59" s="235"/>
      <c r="H59" s="235"/>
      <c r="I59" s="235"/>
      <c r="J59" s="121">
        <v>113</v>
      </c>
      <c r="K59" s="236" t="s">
        <v>119</v>
      </c>
      <c r="L59" s="236"/>
      <c r="M59" s="236"/>
      <c r="N59" s="236"/>
      <c r="O59" s="110"/>
      <c r="P59" s="104"/>
      <c r="Q59" s="104"/>
      <c r="R59" s="104"/>
      <c r="S59" s="10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2"/>
      <c r="B60" s="233"/>
      <c r="C60" s="233"/>
      <c r="D60" s="111"/>
      <c r="E60" s="111"/>
      <c r="F60" s="235" t="s">
        <v>108</v>
      </c>
      <c r="G60" s="235"/>
      <c r="H60" s="235"/>
      <c r="I60" s="235"/>
      <c r="J60" s="191" t="s">
        <v>113</v>
      </c>
      <c r="K60" s="239" t="s">
        <v>115</v>
      </c>
      <c r="L60" s="239"/>
      <c r="M60" s="239"/>
      <c r="N60" s="239"/>
      <c r="O60" s="110"/>
      <c r="P60" s="104"/>
      <c r="Q60" s="104"/>
      <c r="R60" s="104"/>
      <c r="S60" s="10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0" t="s">
        <v>67</v>
      </c>
      <c r="B61" s="241"/>
      <c r="C61" s="241"/>
      <c r="D61" s="241"/>
      <c r="E61" s="241"/>
      <c r="F61" s="241"/>
      <c r="G61" s="241"/>
      <c r="H61" s="241"/>
      <c r="I61" s="241"/>
      <c r="J61" s="106" t="s">
        <v>84</v>
      </c>
      <c r="K61" s="237" t="s">
        <v>68</v>
      </c>
      <c r="L61" s="237"/>
      <c r="M61" s="237"/>
      <c r="N61" s="237"/>
      <c r="O61" s="237"/>
      <c r="P61" s="237"/>
      <c r="Q61" s="237"/>
      <c r="R61" s="237"/>
      <c r="S61" s="23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61" s="1" customFormat="1" ht="19.5" customHeight="1">
      <c r="A62" s="216" t="s">
        <v>109</v>
      </c>
      <c r="B62" s="8"/>
      <c r="C62" s="8"/>
      <c r="D62" s="8"/>
      <c r="E62" s="8"/>
      <c r="F62" s="8"/>
      <c r="G62" s="215"/>
      <c r="H62" s="215"/>
      <c r="I62" s="215"/>
      <c r="J62" s="215"/>
      <c r="K62" s="237" t="s">
        <v>111</v>
      </c>
      <c r="L62" s="237"/>
      <c r="M62" s="237"/>
      <c r="N62" s="237"/>
      <c r="O62" s="237"/>
      <c r="P62" s="237"/>
      <c r="Q62" s="237"/>
      <c r="R62" s="237"/>
      <c r="S62" s="23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" customFormat="1" ht="19.5" customHeight="1" thickBot="1">
      <c r="A63" s="217" t="s">
        <v>110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15"/>
      <c r="L63" s="115"/>
      <c r="M63" s="115"/>
      <c r="N63" s="115"/>
      <c r="O63" s="115"/>
      <c r="P63" s="115"/>
      <c r="Q63" s="115"/>
      <c r="R63" s="115"/>
      <c r="S63" s="116" t="s">
        <v>112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71" ht="7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FK64" s="112"/>
      <c r="FL64" s="112"/>
      <c r="FM64" s="112"/>
      <c r="FN64" s="112"/>
      <c r="FO64" s="112"/>
    </row>
    <row r="65" s="112" customFormat="1" ht="12.75">
      <c r="A65" s="114"/>
    </row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pans="8:14" s="112" customFormat="1" ht="12.75">
      <c r="H1052" s="113"/>
      <c r="I1052" s="113"/>
      <c r="J1052" s="113"/>
      <c r="K1052" s="113"/>
      <c r="L1052" s="113"/>
      <c r="M1052" s="113"/>
      <c r="N1052" s="113"/>
    </row>
  </sheetData>
  <mergeCells count="6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N38:P38"/>
    <mergeCell ref="J38:L38"/>
    <mergeCell ref="J40:L40"/>
    <mergeCell ref="N40:P40"/>
    <mergeCell ref="Q40:R40"/>
    <mergeCell ref="Q47:S47"/>
    <mergeCell ref="Q48:S48"/>
    <mergeCell ref="A49:C49"/>
    <mergeCell ref="Q49:S49"/>
    <mergeCell ref="Q50:R50"/>
    <mergeCell ref="A56:I56"/>
    <mergeCell ref="K56:S56"/>
    <mergeCell ref="Q51:R51"/>
    <mergeCell ref="Q52:R52"/>
    <mergeCell ref="Q53:R53"/>
    <mergeCell ref="Q54:R54"/>
    <mergeCell ref="A57:I57"/>
    <mergeCell ref="A58:C58"/>
    <mergeCell ref="F58:I58"/>
    <mergeCell ref="K58:O58"/>
    <mergeCell ref="A59:C59"/>
    <mergeCell ref="F59:I59"/>
    <mergeCell ref="K59:N59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2005-01-26T06:17:34Z</cp:lastPrinted>
  <dcterms:created xsi:type="dcterms:W3CDTF">2004-05-24T13:32:02Z</dcterms:created>
  <dcterms:modified xsi:type="dcterms:W3CDTF">2005-01-26T06:21:42Z</dcterms:modified>
  <cp:category/>
  <cp:version/>
  <cp:contentType/>
  <cp:contentStatus/>
</cp:coreProperties>
</file>