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5985" activeTab="0"/>
  </bookViews>
  <sheets>
    <sheet name="NA" sheetId="1" r:id="rId1"/>
  </sheets>
  <definedNames/>
  <calcPr fullCalcOnLoad="1"/>
</workbook>
</file>

<file path=xl/sharedStrings.xml><?xml version="1.0" encoding="utf-8"?>
<sst xmlns="http://schemas.openxmlformats.org/spreadsheetml/2006/main" count="193" uniqueCount="119">
  <si>
    <t>GM-GL</t>
  </si>
  <si>
    <t>GH</t>
  </si>
  <si>
    <t>Total</t>
  </si>
  <si>
    <t>Sweet/Soet</t>
  </si>
  <si>
    <t>Bitter</t>
  </si>
  <si>
    <t>Totaal</t>
  </si>
  <si>
    <t>(b) Acquisition</t>
  </si>
  <si>
    <t>(b) Verkryging</t>
  </si>
  <si>
    <t>Imports destined for RSA</t>
  </si>
  <si>
    <t>Invoere bestem vir RSA</t>
  </si>
  <si>
    <t>(c) Utilisation</t>
  </si>
  <si>
    <t>(c) Aanwending</t>
  </si>
  <si>
    <t>Processed for the local market:</t>
  </si>
  <si>
    <t>Verwerk vir die plaaslike mark:</t>
  </si>
  <si>
    <t>Human consumption:</t>
  </si>
  <si>
    <t>Menslike verbruik:</t>
  </si>
  <si>
    <t>Indoor malting process</t>
  </si>
  <si>
    <t>Binnenshuise moutproses</t>
  </si>
  <si>
    <t>Floor malting process</t>
  </si>
  <si>
    <t>Vloer moutproses</t>
  </si>
  <si>
    <t>Animal feed:</t>
  </si>
  <si>
    <t>Veevoermark:</t>
  </si>
  <si>
    <t>Pet food</t>
  </si>
  <si>
    <t>Troeteldierkos</t>
  </si>
  <si>
    <t>Feed - poultry</t>
  </si>
  <si>
    <t>Voer - pluimvee</t>
  </si>
  <si>
    <t>Feed - livestock</t>
  </si>
  <si>
    <t>Voer - lewende hawe</t>
  </si>
  <si>
    <t xml:space="preserve">Surplus/Deficit </t>
  </si>
  <si>
    <t>(e) Onaangewende voorraad (a+b-c-d)</t>
  </si>
  <si>
    <t>Storers, Traders</t>
  </si>
  <si>
    <t>Processors</t>
  </si>
  <si>
    <t>Verwerkers</t>
  </si>
  <si>
    <t>(1)</t>
  </si>
  <si>
    <t>(2)</t>
  </si>
  <si>
    <t>(3)</t>
  </si>
  <si>
    <t>(5)</t>
  </si>
  <si>
    <r>
      <t xml:space="preserve">(a) Opening stock </t>
    </r>
    <r>
      <rPr>
        <sz val="16"/>
        <rFont val="Arial"/>
        <family val="2"/>
      </rPr>
      <t>(2)</t>
    </r>
  </si>
  <si>
    <r>
      <t xml:space="preserve">(a) Beginvoorraad </t>
    </r>
    <r>
      <rPr>
        <sz val="16"/>
        <rFont val="Arial"/>
        <family val="2"/>
      </rPr>
      <t>(2)</t>
    </r>
  </si>
  <si>
    <t>Lewerings direk vanaf plase (3)</t>
  </si>
  <si>
    <t xml:space="preserve">Includes a portion of the production of developing producers - the balance will not necessarily be included here./Ingesluit 'n deel van produksie van opkomende produsente - die balans sal nie noodwendig heir ingeluit wees nie. </t>
  </si>
  <si>
    <t>(4)</t>
  </si>
  <si>
    <t>'n Mate van dubbeltelling mag hier voorkom as gevolg van silo-sertifikaatverwisseling en rug-aan-rug verkooptransaksies.</t>
  </si>
  <si>
    <t>(d) Sundries</t>
  </si>
  <si>
    <t xml:space="preserve">Net sales(+)/purchases(-) dealers (5) </t>
  </si>
  <si>
    <t>Ending stock declared:</t>
  </si>
  <si>
    <t>(f)</t>
  </si>
  <si>
    <t>Own unutilised stock</t>
  </si>
  <si>
    <t>(g)</t>
  </si>
  <si>
    <t>Producers Stocks (3)(4)</t>
  </si>
  <si>
    <t>(h)</t>
  </si>
  <si>
    <t>Total stocks (f) + (g)</t>
  </si>
  <si>
    <t>Exports</t>
  </si>
  <si>
    <t xml:space="preserve">Uitvoere </t>
  </si>
  <si>
    <t>Netto verkope(+)/aankope(-) handel</t>
  </si>
  <si>
    <t>Eindvoorraad verklaar:</t>
  </si>
  <si>
    <t>(e)Onaangewende voorraad (a+b-c-d)</t>
  </si>
  <si>
    <t>Opbergers, Handelaars</t>
  </si>
  <si>
    <t>(h) Totale voorraad (f) + (g)</t>
  </si>
  <si>
    <t>SMI-0699</t>
  </si>
  <si>
    <t>SORGHUM - 1998/1999 Year (May-Apr) / 1998/1999 (Mei-Apr) (1) Final/Finaal</t>
  </si>
  <si>
    <t>31 May/Mei 1998</t>
  </si>
  <si>
    <t>30 Jun 1998</t>
  </si>
  <si>
    <t>31 Mar/Mrt 1999</t>
  </si>
  <si>
    <t>28 Feb 1999</t>
  </si>
  <si>
    <t>31 Jan 1999</t>
  </si>
  <si>
    <t>31 Jul 1998</t>
  </si>
  <si>
    <t>31 Aug 1998</t>
  </si>
  <si>
    <t>30 Sep 1998</t>
  </si>
  <si>
    <t>31 Oct/Okt 1998</t>
  </si>
  <si>
    <t>30 Nov 1998</t>
  </si>
  <si>
    <t>31 Dec/Des 1998</t>
  </si>
  <si>
    <t xml:space="preserve">Producer stock not included in (a), (b), (e) and (f)./Produsentevoorraad nie ingesluit in (a), (b), (e) en (f) nie. </t>
  </si>
  <si>
    <t>A degree of double counting may be included due to silo certificate exchange and back-to-back transactions./</t>
  </si>
  <si>
    <t>1 Mar/Mrt 1999</t>
  </si>
  <si>
    <t>Mar/Mrt 1999</t>
  </si>
  <si>
    <t>Feb 1999</t>
  </si>
  <si>
    <t>1 Feb 1999</t>
  </si>
  <si>
    <t>Jan 1999</t>
  </si>
  <si>
    <t>1 Jan 1999</t>
  </si>
  <si>
    <t>Dec/Des 1998</t>
  </si>
  <si>
    <t>1 Dec/Des 1998</t>
  </si>
  <si>
    <t>Nov 1998</t>
  </si>
  <si>
    <t>1 Nov 1998</t>
  </si>
  <si>
    <t>Oct/Okt 1998</t>
  </si>
  <si>
    <t>1 Oct/Okt 1998</t>
  </si>
  <si>
    <t>Sep 1998</t>
  </si>
  <si>
    <t>1 Sep 1998</t>
  </si>
  <si>
    <t>Aug 1998</t>
  </si>
  <si>
    <t>1 Aug 1998</t>
  </si>
  <si>
    <t>Jul 1998</t>
  </si>
  <si>
    <t xml:space="preserve"> 1 Jul 1998</t>
  </si>
  <si>
    <t>Jun 1998</t>
  </si>
  <si>
    <t>May/Mei 1998</t>
  </si>
  <si>
    <t>1May/Mei 1998</t>
  </si>
  <si>
    <t>1 Jun 1998</t>
  </si>
  <si>
    <t>1 Apr 1998</t>
  </si>
  <si>
    <t>30 Apr 1998</t>
  </si>
  <si>
    <t>Excluding stock in transit./Uitgesluit voorrade in transito.</t>
  </si>
  <si>
    <t xml:space="preserve"> Apr 1998 - Mar/Mrt 1999</t>
  </si>
  <si>
    <t>Prog Apr 1998 - Mar/Mrt 1999</t>
  </si>
  <si>
    <t>Information amended in accordance to revised information submitted by a processor./Inligting aangepas in ooreenstemming met gewysigde inligting deur 'n verwerker verskaf.</t>
  </si>
  <si>
    <t>(6)</t>
  </si>
  <si>
    <t>Meal (6)</t>
  </si>
  <si>
    <t>Rice and grits brew (6)</t>
  </si>
  <si>
    <t>Meel (6)</t>
  </si>
  <si>
    <t>Rys en gruis - Brou (6)</t>
  </si>
  <si>
    <t>Surplus(-)/Tekort(+) (1)</t>
  </si>
  <si>
    <t xml:space="preserve">                             Monthly announcement of information / Maandelikse bekendmaking van inligting (1)                                                                  </t>
  </si>
  <si>
    <t>Deliveries directly from farms (3)</t>
  </si>
  <si>
    <t>000 t</t>
  </si>
  <si>
    <t>Progressive/Progressief</t>
  </si>
  <si>
    <t>(d) Diverse</t>
  </si>
  <si>
    <t>(f) Eie onaangewende voorraad:</t>
  </si>
  <si>
    <t>(e) Unutilised stock (a+b-c-d)</t>
  </si>
  <si>
    <t>As declared by collaborators. Although everything has been done to ensure the accuracy of the information, SAGIS does not take any responsibility for actions or losses that might occur as a result of the usage of this information./</t>
  </si>
  <si>
    <t xml:space="preserve">Soos verskaf deur medewerkers. Alhoewel alles gedoen is om te verseker dat die inligting korrek is, aanvaar SAGIS geen verantwoordelikheid vir enige aksies of verliese as gevolg van die inligting wat gebruik is nie.  </t>
  </si>
  <si>
    <t>Apr 1998</t>
  </si>
  <si>
    <t>(g) Produsentevoorraad (3) (4)</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</si>
</sst>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s>
  <fonts count="15">
    <font>
      <sz val="10"/>
      <name val="Arial"/>
      <family val="0"/>
    </font>
    <font>
      <sz val="22"/>
      <name val="Arial"/>
      <family val="2"/>
    </font>
    <font>
      <sz val="12"/>
      <name val="Arial"/>
      <family val="2"/>
    </font>
    <font>
      <b/>
      <sz val="22"/>
      <name val="Arial"/>
      <family val="2"/>
    </font>
    <font>
      <sz val="20"/>
      <name val="Arial"/>
      <family val="2"/>
    </font>
    <font>
      <b/>
      <sz val="16"/>
      <name val="Arial"/>
      <family val="2"/>
    </font>
    <font>
      <b/>
      <sz val="12"/>
      <name val="Arial"/>
      <family val="2"/>
    </font>
    <font>
      <sz val="16"/>
      <name val="Arial"/>
      <family val="2"/>
    </font>
    <font>
      <i/>
      <sz val="16"/>
      <name val="Arial"/>
      <family val="2"/>
    </font>
    <font>
      <b/>
      <sz val="14"/>
      <name val="Arial"/>
      <family val="2"/>
    </font>
    <font>
      <sz val="14"/>
      <name val="Arial"/>
      <family val="2"/>
    </font>
    <font>
      <u val="single"/>
      <sz val="10"/>
      <color indexed="12"/>
      <name val="Arial"/>
      <family val="0"/>
    </font>
    <font>
      <u val="single"/>
      <sz val="10"/>
      <color indexed="36"/>
      <name val="Arial"/>
      <family val="0"/>
    </font>
    <font>
      <sz val="15"/>
      <name val="Arial"/>
      <family val="2"/>
    </font>
    <font>
      <i/>
      <sz val="14"/>
      <name val="Arial"/>
      <family val="2"/>
    </font>
  </fonts>
  <fills count="2">
    <fill>
      <patternFill/>
    </fill>
    <fill>
      <patternFill patternType="gray125"/>
    </fill>
  </fills>
  <borders count="6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style="medium"/>
      <top style="medium"/>
      <bottom>
        <color indexed="63"/>
      </botto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thin"/>
      <right style="medium"/>
      <top>
        <color indexed="63"/>
      </top>
      <bottom style="thin"/>
    </border>
    <border>
      <left style="thin"/>
      <right style="thin"/>
      <top>
        <color indexed="63"/>
      </top>
      <bottom style="thin"/>
    </border>
    <border>
      <left style="thin"/>
      <right style="medium"/>
      <top style="thin"/>
      <bottom style="thin"/>
    </border>
    <border>
      <left style="thin"/>
      <right style="thin"/>
      <top style="thin"/>
      <bottom style="thin"/>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style="thin"/>
    </border>
    <border>
      <left style="medium"/>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color indexed="63"/>
      </bottom>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172" fontId="0" fillId="0" borderId="0" xfId="0" applyNumberFormat="1" applyFont="1" applyBorder="1" applyAlignment="1">
      <alignment/>
    </xf>
    <xf numFmtId="172" fontId="0" fillId="0" borderId="0" xfId="0" applyNumberFormat="1" applyFont="1" applyAlignment="1">
      <alignment/>
    </xf>
    <xf numFmtId="172" fontId="2" fillId="0" borderId="0" xfId="0" applyNumberFormat="1" applyFont="1" applyAlignment="1">
      <alignment/>
    </xf>
    <xf numFmtId="172" fontId="5" fillId="0" borderId="1" xfId="0" applyNumberFormat="1" applyFont="1" applyBorder="1" applyAlignment="1">
      <alignment horizontal="center"/>
    </xf>
    <xf numFmtId="172" fontId="5" fillId="0" borderId="2" xfId="0" applyNumberFormat="1" applyFont="1" applyBorder="1" applyAlignment="1">
      <alignment horizontal="center"/>
    </xf>
    <xf numFmtId="172" fontId="5" fillId="0" borderId="3" xfId="0" applyNumberFormat="1" applyFont="1" applyBorder="1" applyAlignment="1">
      <alignment horizontal="center"/>
    </xf>
    <xf numFmtId="172" fontId="6" fillId="0" borderId="4" xfId="0" applyNumberFormat="1" applyFont="1" applyBorder="1" applyAlignment="1">
      <alignment horizontal="center"/>
    </xf>
    <xf numFmtId="172" fontId="6" fillId="0" borderId="5" xfId="0" applyNumberFormat="1" applyFont="1" applyBorder="1" applyAlignment="1">
      <alignment horizontal="center"/>
    </xf>
    <xf numFmtId="172" fontId="2" fillId="0" borderId="6" xfId="0" applyNumberFormat="1" applyFont="1" applyBorder="1" applyAlignment="1">
      <alignment horizontal="center"/>
    </xf>
    <xf numFmtId="172" fontId="2" fillId="0" borderId="7" xfId="0" applyNumberFormat="1" applyFont="1" applyBorder="1" applyAlignment="1">
      <alignment horizontal="center"/>
    </xf>
    <xf numFmtId="172" fontId="2" fillId="0" borderId="8" xfId="0" applyNumberFormat="1" applyFont="1" applyBorder="1" applyAlignment="1">
      <alignment horizontal="center"/>
    </xf>
    <xf numFmtId="172" fontId="2" fillId="0" borderId="9" xfId="0" applyNumberFormat="1" applyFont="1" applyBorder="1" applyAlignment="1">
      <alignment horizontal="center"/>
    </xf>
    <xf numFmtId="172" fontId="2" fillId="0" borderId="10" xfId="0" applyNumberFormat="1" applyFont="1" applyBorder="1" applyAlignment="1">
      <alignment horizontal="center"/>
    </xf>
    <xf numFmtId="172" fontId="2" fillId="0" borderId="11" xfId="0" applyNumberFormat="1" applyFont="1" applyBorder="1" applyAlignment="1">
      <alignment horizontal="center"/>
    </xf>
    <xf numFmtId="172" fontId="2" fillId="0" borderId="12" xfId="0" applyNumberFormat="1" applyFont="1" applyBorder="1" applyAlignment="1">
      <alignment horizontal="center"/>
    </xf>
    <xf numFmtId="172" fontId="2" fillId="0" borderId="13" xfId="0" applyNumberFormat="1" applyFont="1" applyBorder="1" applyAlignment="1">
      <alignment horizontal="center"/>
    </xf>
    <xf numFmtId="172" fontId="2" fillId="0" borderId="14" xfId="0" applyNumberFormat="1" applyFont="1" applyBorder="1" applyAlignment="1">
      <alignment horizontal="center"/>
    </xf>
    <xf numFmtId="172" fontId="2" fillId="0" borderId="1" xfId="0" applyNumberFormat="1" applyFont="1" applyBorder="1" applyAlignment="1">
      <alignment horizontal="center"/>
    </xf>
    <xf numFmtId="172" fontId="2" fillId="0" borderId="2" xfId="0" applyNumberFormat="1" applyFont="1" applyBorder="1" applyAlignment="1">
      <alignment horizontal="center"/>
    </xf>
    <xf numFmtId="172" fontId="2" fillId="0" borderId="3" xfId="0" applyNumberFormat="1" applyFont="1" applyBorder="1" applyAlignment="1">
      <alignment horizontal="center"/>
    </xf>
    <xf numFmtId="172" fontId="5" fillId="0" borderId="15" xfId="0" applyNumberFormat="1" applyFont="1" applyBorder="1" applyAlignment="1">
      <alignment/>
    </xf>
    <xf numFmtId="172" fontId="5" fillId="0" borderId="0" xfId="0" applyNumberFormat="1" applyFont="1" applyBorder="1" applyAlignment="1">
      <alignment/>
    </xf>
    <xf numFmtId="172" fontId="7" fillId="0" borderId="0" xfId="0" applyNumberFormat="1" applyFont="1" applyBorder="1" applyAlignment="1">
      <alignment/>
    </xf>
    <xf numFmtId="172" fontId="7" fillId="0" borderId="16" xfId="0" applyNumberFormat="1" applyFont="1" applyBorder="1" applyAlignment="1">
      <alignment/>
    </xf>
    <xf numFmtId="172" fontId="5" fillId="0" borderId="15" xfId="0" applyNumberFormat="1" applyFont="1" applyBorder="1" applyAlignment="1">
      <alignment horizontal="right"/>
    </xf>
    <xf numFmtId="172" fontId="5" fillId="0" borderId="0" xfId="0" applyNumberFormat="1" applyFont="1" applyBorder="1" applyAlignment="1">
      <alignment horizontal="right"/>
    </xf>
    <xf numFmtId="172" fontId="2" fillId="0" borderId="0" xfId="0" applyNumberFormat="1" applyFont="1" applyBorder="1" applyAlignment="1">
      <alignment/>
    </xf>
    <xf numFmtId="172" fontId="7" fillId="0" borderId="0" xfId="0" applyNumberFormat="1" applyFont="1" applyBorder="1" applyAlignment="1">
      <alignment horizontal="right"/>
    </xf>
    <xf numFmtId="172" fontId="5" fillId="0" borderId="10" xfId="0" applyNumberFormat="1" applyFont="1" applyBorder="1" applyAlignment="1">
      <alignment/>
    </xf>
    <xf numFmtId="172" fontId="7" fillId="0" borderId="17" xfId="0" applyNumberFormat="1" applyFont="1" applyBorder="1" applyAlignment="1">
      <alignment/>
    </xf>
    <xf numFmtId="172" fontId="7" fillId="0" borderId="18" xfId="0" applyNumberFormat="1" applyFont="1" applyBorder="1" applyAlignment="1">
      <alignment/>
    </xf>
    <xf numFmtId="172" fontId="7" fillId="0" borderId="18" xfId="0" applyNumberFormat="1" applyFont="1" applyBorder="1" applyAlignment="1">
      <alignment horizontal="right"/>
    </xf>
    <xf numFmtId="172" fontId="7" fillId="0" borderId="19" xfId="0" applyNumberFormat="1" applyFont="1" applyBorder="1" applyAlignment="1">
      <alignment horizontal="right"/>
    </xf>
    <xf numFmtId="172" fontId="7" fillId="0" borderId="20" xfId="0" applyNumberFormat="1" applyFont="1" applyBorder="1" applyAlignment="1">
      <alignment horizontal="right"/>
    </xf>
    <xf numFmtId="172" fontId="7" fillId="0" borderId="21" xfId="0" applyNumberFormat="1" applyFont="1" applyBorder="1" applyAlignment="1">
      <alignment horizontal="right"/>
    </xf>
    <xf numFmtId="172" fontId="5" fillId="0" borderId="5" xfId="0" applyNumberFormat="1" applyFont="1" applyBorder="1" applyAlignment="1">
      <alignment horizontal="right"/>
    </xf>
    <xf numFmtId="172" fontId="7" fillId="0" borderId="20" xfId="0" applyNumberFormat="1" applyFont="1" applyBorder="1" applyAlignment="1">
      <alignment/>
    </xf>
    <xf numFmtId="172" fontId="8" fillId="0" borderId="17" xfId="0" applyNumberFormat="1" applyFont="1" applyBorder="1" applyAlignment="1">
      <alignment/>
    </xf>
    <xf numFmtId="172" fontId="7" fillId="0" borderId="0" xfId="0" applyNumberFormat="1" applyFont="1" applyBorder="1" applyAlignment="1">
      <alignment horizontal="center"/>
    </xf>
    <xf numFmtId="172" fontId="7" fillId="0" borderId="20" xfId="0" applyNumberFormat="1" applyFont="1" applyBorder="1" applyAlignment="1">
      <alignment horizontal="center"/>
    </xf>
    <xf numFmtId="172" fontId="8" fillId="0" borderId="20" xfId="0" applyNumberFormat="1" applyFont="1" applyBorder="1" applyAlignment="1">
      <alignment/>
    </xf>
    <xf numFmtId="172" fontId="8" fillId="0" borderId="10" xfId="0" applyNumberFormat="1" applyFont="1" applyBorder="1" applyAlignment="1">
      <alignment horizontal="right"/>
    </xf>
    <xf numFmtId="172" fontId="8" fillId="0" borderId="22" xfId="0" applyNumberFormat="1" applyFont="1" applyBorder="1" applyAlignment="1">
      <alignment/>
    </xf>
    <xf numFmtId="172" fontId="7" fillId="0" borderId="21" xfId="0" applyNumberFormat="1" applyFont="1" applyBorder="1" applyAlignment="1">
      <alignment/>
    </xf>
    <xf numFmtId="172" fontId="8" fillId="0" borderId="23" xfId="0" applyNumberFormat="1" applyFont="1" applyBorder="1" applyAlignment="1">
      <alignment horizontal="right"/>
    </xf>
    <xf numFmtId="172" fontId="8" fillId="0" borderId="0" xfId="0" applyNumberFormat="1" applyFont="1" applyBorder="1" applyAlignment="1">
      <alignment/>
    </xf>
    <xf numFmtId="172" fontId="8" fillId="0" borderId="0" xfId="0" applyNumberFormat="1" applyFont="1" applyBorder="1" applyAlignment="1">
      <alignment horizontal="right"/>
    </xf>
    <xf numFmtId="172" fontId="7" fillId="0" borderId="22" xfId="0" applyNumberFormat="1" applyFont="1" applyBorder="1" applyAlignment="1">
      <alignment/>
    </xf>
    <xf numFmtId="172" fontId="8" fillId="0" borderId="24" xfId="0" applyNumberFormat="1" applyFont="1" applyBorder="1" applyAlignment="1">
      <alignment/>
    </xf>
    <xf numFmtId="172" fontId="7" fillId="0" borderId="24" xfId="0" applyNumberFormat="1" applyFont="1" applyBorder="1" applyAlignment="1">
      <alignment/>
    </xf>
    <xf numFmtId="172" fontId="8" fillId="0" borderId="24" xfId="0" applyNumberFormat="1" applyFont="1" applyBorder="1" applyAlignment="1">
      <alignment horizontal="right"/>
    </xf>
    <xf numFmtId="172" fontId="7" fillId="0" borderId="23" xfId="0" applyNumberFormat="1" applyFont="1" applyBorder="1" applyAlignment="1">
      <alignment horizontal="center"/>
    </xf>
    <xf numFmtId="172" fontId="7" fillId="0" borderId="15" xfId="0" applyNumberFormat="1" applyFont="1" applyBorder="1" applyAlignment="1">
      <alignment/>
    </xf>
    <xf numFmtId="172" fontId="7" fillId="0" borderId="2" xfId="0" applyNumberFormat="1" applyFont="1" applyBorder="1" applyAlignment="1">
      <alignment/>
    </xf>
    <xf numFmtId="172" fontId="7" fillId="0" borderId="15" xfId="0" applyNumberFormat="1" applyFont="1" applyBorder="1" applyAlignment="1">
      <alignment horizontal="right"/>
    </xf>
    <xf numFmtId="172" fontId="7" fillId="0" borderId="4" xfId="0" applyNumberFormat="1" applyFont="1" applyBorder="1" applyAlignment="1">
      <alignment/>
    </xf>
    <xf numFmtId="172" fontId="7" fillId="0" borderId="5" xfId="0" applyNumberFormat="1" applyFont="1" applyBorder="1" applyAlignment="1">
      <alignment/>
    </xf>
    <xf numFmtId="172" fontId="7" fillId="0" borderId="5" xfId="0" applyNumberFormat="1" applyFont="1" applyBorder="1" applyAlignment="1">
      <alignment horizontal="right"/>
    </xf>
    <xf numFmtId="172" fontId="7" fillId="0" borderId="15" xfId="0" applyNumberFormat="1" applyFont="1" applyBorder="1" applyAlignment="1">
      <alignment horizontal="left"/>
    </xf>
    <xf numFmtId="172" fontId="7" fillId="0" borderId="0" xfId="0" applyNumberFormat="1" applyFont="1" applyBorder="1" applyAlignment="1">
      <alignment horizontal="left"/>
    </xf>
    <xf numFmtId="172" fontId="5" fillId="0" borderId="25" xfId="0" applyNumberFormat="1" applyFont="1" applyBorder="1" applyAlignment="1">
      <alignment horizontal="left"/>
    </xf>
    <xf numFmtId="172" fontId="5" fillId="0" borderId="26" xfId="0" applyNumberFormat="1" applyFont="1" applyBorder="1" applyAlignment="1">
      <alignment horizontal="left"/>
    </xf>
    <xf numFmtId="172" fontId="9" fillId="0" borderId="26" xfId="0" applyNumberFormat="1" applyFont="1" applyBorder="1" applyAlignment="1">
      <alignment horizontal="left"/>
    </xf>
    <xf numFmtId="172" fontId="5" fillId="0" borderId="26" xfId="0" applyNumberFormat="1" applyFont="1" applyBorder="1" applyAlignment="1">
      <alignment horizontal="center"/>
    </xf>
    <xf numFmtId="172" fontId="5" fillId="0" borderId="27" xfId="0" applyNumberFormat="1" applyFont="1" applyBorder="1" applyAlignment="1">
      <alignment horizontal="center"/>
    </xf>
    <xf numFmtId="172" fontId="5" fillId="0" borderId="27" xfId="0" applyNumberFormat="1" applyFont="1" applyBorder="1" applyAlignment="1">
      <alignment horizontal="right"/>
    </xf>
    <xf numFmtId="172" fontId="7" fillId="0" borderId="14" xfId="0" applyNumberFormat="1" applyFont="1" applyBorder="1" applyAlignment="1">
      <alignment/>
    </xf>
    <xf numFmtId="0" fontId="10" fillId="0" borderId="0" xfId="0" applyFont="1" applyAlignment="1">
      <alignment horizontal="left"/>
    </xf>
    <xf numFmtId="0" fontId="10" fillId="0" borderId="0" xfId="0" applyFont="1" applyAlignment="1">
      <alignment/>
    </xf>
    <xf numFmtId="0" fontId="2" fillId="0" borderId="0" xfId="0" applyFont="1" applyAlignment="1">
      <alignment/>
    </xf>
    <xf numFmtId="0" fontId="10" fillId="0" borderId="0" xfId="0" applyFont="1" applyAlignment="1">
      <alignment/>
    </xf>
    <xf numFmtId="0" fontId="10" fillId="0" borderId="0" xfId="0" applyFont="1" applyAlignment="1">
      <alignment horizontal="right"/>
    </xf>
    <xf numFmtId="0" fontId="10" fillId="0" borderId="0" xfId="0" applyFont="1" applyAlignment="1">
      <alignment horizontal="center"/>
    </xf>
    <xf numFmtId="0" fontId="2" fillId="0" borderId="0" xfId="0" applyFont="1" applyBorder="1" applyAlignment="1">
      <alignment/>
    </xf>
    <xf numFmtId="172" fontId="2" fillId="0" borderId="5" xfId="0" applyNumberFormat="1" applyFont="1" applyBorder="1" applyAlignment="1">
      <alignment/>
    </xf>
    <xf numFmtId="173" fontId="0" fillId="0" borderId="0" xfId="0" applyNumberFormat="1" applyFont="1" applyBorder="1" applyAlignment="1">
      <alignment/>
    </xf>
    <xf numFmtId="173" fontId="0" fillId="0" borderId="0" xfId="0" applyNumberFormat="1" applyFont="1" applyAlignment="1">
      <alignment/>
    </xf>
    <xf numFmtId="173" fontId="2" fillId="0" borderId="0" xfId="0" applyNumberFormat="1" applyFont="1" applyAlignment="1">
      <alignment/>
    </xf>
    <xf numFmtId="173" fontId="2" fillId="0" borderId="0" xfId="0" applyNumberFormat="1" applyFont="1" applyBorder="1" applyAlignment="1">
      <alignment/>
    </xf>
    <xf numFmtId="172" fontId="10" fillId="0" borderId="0" xfId="0" applyNumberFormat="1" applyFont="1" applyAlignment="1">
      <alignment/>
    </xf>
    <xf numFmtId="172" fontId="10" fillId="0" borderId="0" xfId="0" applyNumberFormat="1" applyFont="1" applyBorder="1" applyAlignment="1">
      <alignment/>
    </xf>
    <xf numFmtId="173" fontId="10" fillId="0" borderId="0" xfId="0" applyNumberFormat="1" applyFont="1" applyAlignment="1">
      <alignment/>
    </xf>
    <xf numFmtId="172" fontId="10" fillId="0" borderId="0" xfId="0" applyNumberFormat="1" applyFont="1" applyAlignment="1" quotePrefix="1">
      <alignment/>
    </xf>
    <xf numFmtId="172" fontId="13" fillId="0" borderId="17" xfId="0" applyNumberFormat="1" applyFont="1" applyBorder="1" applyAlignment="1">
      <alignment/>
    </xf>
    <xf numFmtId="172" fontId="13" fillId="0" borderId="18" xfId="0" applyNumberFormat="1" applyFont="1" applyBorder="1" applyAlignment="1">
      <alignment/>
    </xf>
    <xf numFmtId="172" fontId="13" fillId="0" borderId="28" xfId="0" applyNumberFormat="1" applyFont="1" applyBorder="1" applyAlignment="1">
      <alignment/>
    </xf>
    <xf numFmtId="172" fontId="7" fillId="0" borderId="14" xfId="0" applyNumberFormat="1" applyFont="1" applyBorder="1" applyAlignment="1">
      <alignment horizontal="right"/>
    </xf>
    <xf numFmtId="172" fontId="8" fillId="0" borderId="21" xfId="0" applyNumberFormat="1" applyFont="1" applyBorder="1" applyAlignment="1">
      <alignment horizontal="right"/>
    </xf>
    <xf numFmtId="172" fontId="8" fillId="0" borderId="5" xfId="0" applyNumberFormat="1" applyFont="1" applyBorder="1" applyAlignment="1">
      <alignment horizontal="left"/>
    </xf>
    <xf numFmtId="172" fontId="8" fillId="0" borderId="5" xfId="0" applyNumberFormat="1" applyFont="1" applyBorder="1" applyAlignment="1">
      <alignment horizontal="right"/>
    </xf>
    <xf numFmtId="172" fontId="8" fillId="0" borderId="18" xfId="0" applyNumberFormat="1" applyFont="1" applyBorder="1" applyAlignment="1">
      <alignment horizontal="right"/>
    </xf>
    <xf numFmtId="172" fontId="2" fillId="0" borderId="26" xfId="0" applyNumberFormat="1" applyFont="1" applyBorder="1" applyAlignment="1">
      <alignment horizontal="center"/>
    </xf>
    <xf numFmtId="172" fontId="7" fillId="0" borderId="16" xfId="0" applyNumberFormat="1" applyFont="1" applyBorder="1" applyAlignment="1">
      <alignment horizontal="right"/>
    </xf>
    <xf numFmtId="172" fontId="8" fillId="0" borderId="19" xfId="0" applyNumberFormat="1" applyFont="1" applyBorder="1" applyAlignment="1">
      <alignment horizontal="right"/>
    </xf>
    <xf numFmtId="172" fontId="1" fillId="0" borderId="0" xfId="0" applyNumberFormat="1" applyFont="1" applyBorder="1" applyAlignment="1">
      <alignment horizontal="center"/>
    </xf>
    <xf numFmtId="172" fontId="1" fillId="0" borderId="16" xfId="0" applyNumberFormat="1" applyFont="1" applyBorder="1" applyAlignment="1">
      <alignment horizontal="center"/>
    </xf>
    <xf numFmtId="172" fontId="3" fillId="0" borderId="0" xfId="0" applyNumberFormat="1" applyFont="1" applyAlignment="1">
      <alignment/>
    </xf>
    <xf numFmtId="172" fontId="8" fillId="0" borderId="0" xfId="0" applyNumberFormat="1" applyFont="1" applyBorder="1" applyAlignment="1">
      <alignment horizontal="left"/>
    </xf>
    <xf numFmtId="172" fontId="2" fillId="0" borderId="18" xfId="0" applyNumberFormat="1" applyFont="1" applyBorder="1" applyAlignment="1">
      <alignment/>
    </xf>
    <xf numFmtId="172" fontId="8" fillId="0" borderId="22" xfId="0" applyNumberFormat="1" applyFont="1" applyBorder="1" applyAlignment="1">
      <alignment horizontal="left"/>
    </xf>
    <xf numFmtId="172" fontId="2" fillId="0" borderId="21" xfId="0" applyNumberFormat="1" applyFont="1" applyBorder="1" applyAlignment="1">
      <alignment/>
    </xf>
    <xf numFmtId="172" fontId="8" fillId="0" borderId="21" xfId="0" applyNumberFormat="1" applyFont="1" applyBorder="1" applyAlignment="1">
      <alignment horizontal="left"/>
    </xf>
    <xf numFmtId="172" fontId="8" fillId="0" borderId="29" xfId="0" applyNumberFormat="1" applyFont="1" applyBorder="1" applyAlignment="1">
      <alignment horizontal="left"/>
    </xf>
    <xf numFmtId="172" fontId="0" fillId="0" borderId="15" xfId="0" applyNumberFormat="1" applyFont="1" applyBorder="1" applyAlignment="1">
      <alignment/>
    </xf>
    <xf numFmtId="172" fontId="0" fillId="0" borderId="16" xfId="0" applyNumberFormat="1" applyFont="1" applyBorder="1" applyAlignment="1">
      <alignment/>
    </xf>
    <xf numFmtId="172" fontId="7" fillId="0" borderId="4" xfId="0" applyNumberFormat="1" applyFont="1" applyBorder="1" applyAlignment="1">
      <alignment horizontal="left"/>
    </xf>
    <xf numFmtId="172" fontId="7" fillId="0" borderId="5" xfId="0" applyNumberFormat="1" applyFont="1" applyBorder="1" applyAlignment="1">
      <alignment horizontal="left"/>
    </xf>
    <xf numFmtId="172" fontId="7" fillId="0" borderId="1" xfId="0" applyNumberFormat="1" applyFont="1" applyBorder="1" applyAlignment="1">
      <alignment horizontal="right"/>
    </xf>
    <xf numFmtId="172" fontId="2" fillId="0" borderId="30" xfId="0" applyNumberFormat="1" applyFont="1" applyBorder="1" applyAlignment="1">
      <alignment/>
    </xf>
    <xf numFmtId="172" fontId="2" fillId="0" borderId="31" xfId="0" applyNumberFormat="1" applyFont="1" applyBorder="1" applyAlignment="1">
      <alignment/>
    </xf>
    <xf numFmtId="172" fontId="10" fillId="0" borderId="0" xfId="0" applyNumberFormat="1" applyFont="1" applyBorder="1" applyAlignment="1" quotePrefix="1">
      <alignment horizontal="left"/>
    </xf>
    <xf numFmtId="172" fontId="10" fillId="0" borderId="0" xfId="0" applyNumberFormat="1" applyFont="1" applyBorder="1" applyAlignment="1">
      <alignment horizontal="left"/>
    </xf>
    <xf numFmtId="172" fontId="14" fillId="0" borderId="0" xfId="0" applyNumberFormat="1" applyFont="1" applyBorder="1" applyAlignment="1">
      <alignment horizontal="left"/>
    </xf>
    <xf numFmtId="173" fontId="10" fillId="0" borderId="0" xfId="0" applyNumberFormat="1" applyFont="1" applyBorder="1" applyAlignment="1">
      <alignment/>
    </xf>
    <xf numFmtId="172" fontId="14" fillId="0" borderId="0" xfId="0" applyNumberFormat="1" applyFont="1" applyBorder="1" applyAlignment="1">
      <alignment horizontal="right"/>
    </xf>
    <xf numFmtId="172" fontId="10" fillId="0" borderId="0" xfId="0" applyNumberFormat="1" applyFont="1" applyBorder="1" applyAlignment="1">
      <alignment horizontal="right"/>
    </xf>
    <xf numFmtId="172" fontId="2" fillId="0" borderId="32" xfId="0" applyNumberFormat="1" applyFont="1" applyBorder="1" applyAlignment="1">
      <alignment/>
    </xf>
    <xf numFmtId="172" fontId="2" fillId="0" borderId="33" xfId="0" applyNumberFormat="1" applyFont="1" applyBorder="1" applyAlignment="1">
      <alignment/>
    </xf>
    <xf numFmtId="172" fontId="2" fillId="0" borderId="34" xfId="0" applyNumberFormat="1" applyFont="1" applyBorder="1" applyAlignment="1">
      <alignment/>
    </xf>
    <xf numFmtId="172" fontId="2" fillId="0" borderId="25" xfId="0" applyNumberFormat="1" applyFont="1" applyBorder="1" applyAlignment="1">
      <alignment/>
    </xf>
    <xf numFmtId="172" fontId="2" fillId="0" borderId="35" xfId="0" applyNumberFormat="1" applyFont="1" applyBorder="1" applyAlignment="1">
      <alignment/>
    </xf>
    <xf numFmtId="172" fontId="2" fillId="0" borderId="26" xfId="0" applyNumberFormat="1" applyFont="1" applyBorder="1" applyAlignment="1">
      <alignment/>
    </xf>
    <xf numFmtId="172" fontId="2" fillId="0" borderId="27" xfId="0" applyNumberFormat="1" applyFont="1" applyBorder="1" applyAlignment="1">
      <alignment/>
    </xf>
    <xf numFmtId="172" fontId="2" fillId="0" borderId="36" xfId="0" applyNumberFormat="1" applyFont="1" applyBorder="1" applyAlignment="1">
      <alignment/>
    </xf>
    <xf numFmtId="172" fontId="2" fillId="0" borderId="7" xfId="0" applyNumberFormat="1" applyFont="1" applyBorder="1" applyAlignment="1">
      <alignment/>
    </xf>
    <xf numFmtId="172" fontId="2" fillId="0" borderId="1" xfId="0" applyNumberFormat="1" applyFont="1" applyBorder="1" applyAlignment="1">
      <alignment/>
    </xf>
    <xf numFmtId="172" fontId="2" fillId="0" borderId="37" xfId="0" applyNumberFormat="1" applyFont="1" applyBorder="1" applyAlignment="1">
      <alignment/>
    </xf>
    <xf numFmtId="172" fontId="2" fillId="0" borderId="6" xfId="0" applyNumberFormat="1" applyFont="1" applyBorder="1" applyAlignment="1">
      <alignment/>
    </xf>
    <xf numFmtId="172" fontId="2" fillId="0" borderId="11" xfId="0" applyNumberFormat="1" applyFont="1" applyBorder="1" applyAlignment="1">
      <alignment/>
    </xf>
    <xf numFmtId="172" fontId="2" fillId="0" borderId="12" xfId="0" applyNumberFormat="1" applyFont="1" applyBorder="1" applyAlignment="1">
      <alignment/>
    </xf>
    <xf numFmtId="172" fontId="2" fillId="0" borderId="13" xfId="0" applyNumberFormat="1" applyFont="1" applyBorder="1" applyAlignment="1">
      <alignment/>
    </xf>
    <xf numFmtId="172" fontId="2" fillId="0" borderId="11" xfId="0" applyNumberFormat="1" applyFont="1" applyFill="1" applyBorder="1" applyAlignment="1">
      <alignment/>
    </xf>
    <xf numFmtId="172" fontId="2" fillId="0" borderId="38" xfId="0" applyNumberFormat="1" applyFont="1" applyFill="1" applyBorder="1" applyAlignment="1">
      <alignment/>
    </xf>
    <xf numFmtId="172" fontId="2" fillId="0" borderId="39" xfId="0" applyNumberFormat="1" applyFont="1" applyBorder="1" applyAlignment="1">
      <alignment/>
    </xf>
    <xf numFmtId="172" fontId="2" fillId="0" borderId="40" xfId="0" applyNumberFormat="1" applyFont="1" applyBorder="1" applyAlignment="1">
      <alignment/>
    </xf>
    <xf numFmtId="172" fontId="2" fillId="0" borderId="41" xfId="0" applyNumberFormat="1" applyFont="1" applyBorder="1" applyAlignment="1">
      <alignment/>
    </xf>
    <xf numFmtId="172" fontId="2" fillId="0" borderId="42" xfId="0" applyNumberFormat="1" applyFont="1" applyBorder="1" applyAlignment="1">
      <alignment/>
    </xf>
    <xf numFmtId="172" fontId="2" fillId="0" borderId="43" xfId="0" applyNumberFormat="1" applyFont="1" applyBorder="1" applyAlignment="1">
      <alignment/>
    </xf>
    <xf numFmtId="172" fontId="2" fillId="0" borderId="8" xfId="0" applyNumberFormat="1" applyFont="1" applyBorder="1" applyAlignment="1">
      <alignment/>
    </xf>
    <xf numFmtId="172" fontId="2" fillId="0" borderId="44" xfId="0" applyNumberFormat="1" applyFont="1" applyBorder="1" applyAlignment="1">
      <alignment/>
    </xf>
    <xf numFmtId="172" fontId="2" fillId="0" borderId="45" xfId="0" applyNumberFormat="1" applyFont="1" applyBorder="1" applyAlignment="1">
      <alignment/>
    </xf>
    <xf numFmtId="172" fontId="2" fillId="0" borderId="9" xfId="0" applyNumberFormat="1" applyFont="1" applyBorder="1" applyAlignment="1">
      <alignment/>
    </xf>
    <xf numFmtId="172" fontId="2" fillId="0" borderId="10" xfId="0" applyNumberFormat="1" applyFont="1" applyBorder="1" applyAlignment="1">
      <alignment/>
    </xf>
    <xf numFmtId="172" fontId="2" fillId="0" borderId="15" xfId="0" applyNumberFormat="1" applyFont="1" applyBorder="1" applyAlignment="1">
      <alignment/>
    </xf>
    <xf numFmtId="172" fontId="2" fillId="0" borderId="46" xfId="0" applyNumberFormat="1" applyFont="1" applyBorder="1" applyAlignment="1">
      <alignment/>
    </xf>
    <xf numFmtId="172" fontId="2" fillId="0" borderId="47" xfId="0" applyNumberFormat="1" applyFont="1" applyBorder="1" applyAlignment="1">
      <alignment/>
    </xf>
    <xf numFmtId="172" fontId="2" fillId="0" borderId="48" xfId="0" applyNumberFormat="1" applyFont="1" applyBorder="1" applyAlignment="1">
      <alignment/>
    </xf>
    <xf numFmtId="172" fontId="2" fillId="0" borderId="20" xfId="0" applyNumberFormat="1" applyFont="1" applyBorder="1" applyAlignment="1">
      <alignment/>
    </xf>
    <xf numFmtId="172" fontId="2" fillId="0" borderId="49" xfId="0" applyNumberFormat="1" applyFont="1" applyBorder="1" applyAlignment="1">
      <alignment/>
    </xf>
    <xf numFmtId="172" fontId="2" fillId="0" borderId="19" xfId="0" applyNumberFormat="1" applyFont="1" applyBorder="1" applyAlignment="1">
      <alignment/>
    </xf>
    <xf numFmtId="172" fontId="2" fillId="0" borderId="50" xfId="0" applyNumberFormat="1" applyFont="1" applyBorder="1" applyAlignment="1">
      <alignment/>
    </xf>
    <xf numFmtId="172" fontId="2" fillId="0" borderId="51" xfId="0" applyNumberFormat="1" applyFont="1" applyBorder="1" applyAlignment="1">
      <alignment/>
    </xf>
    <xf numFmtId="172" fontId="2" fillId="0" borderId="17" xfId="0" applyNumberFormat="1" applyFont="1" applyBorder="1" applyAlignment="1">
      <alignment/>
    </xf>
    <xf numFmtId="172" fontId="2" fillId="0" borderId="52" xfId="0" applyNumberFormat="1" applyFont="1" applyBorder="1" applyAlignment="1">
      <alignment/>
    </xf>
    <xf numFmtId="172" fontId="2" fillId="0" borderId="16" xfId="0" applyNumberFormat="1" applyFont="1" applyBorder="1" applyAlignment="1">
      <alignment/>
    </xf>
    <xf numFmtId="172" fontId="2" fillId="0" borderId="53" xfId="0" applyNumberFormat="1" applyFont="1" applyBorder="1" applyAlignment="1">
      <alignment/>
    </xf>
    <xf numFmtId="172" fontId="2" fillId="0" borderId="23" xfId="0" applyNumberFormat="1" applyFont="1" applyBorder="1" applyAlignment="1">
      <alignment/>
    </xf>
    <xf numFmtId="172" fontId="2" fillId="0" borderId="22" xfId="0" applyNumberFormat="1" applyFont="1" applyBorder="1" applyAlignment="1">
      <alignment/>
    </xf>
    <xf numFmtId="172" fontId="2" fillId="0" borderId="54" xfId="0" applyNumberFormat="1" applyFont="1" applyBorder="1" applyAlignment="1">
      <alignment/>
    </xf>
    <xf numFmtId="172" fontId="2" fillId="0" borderId="55" xfId="0" applyNumberFormat="1" applyFont="1" applyBorder="1" applyAlignment="1">
      <alignment/>
    </xf>
    <xf numFmtId="172" fontId="2" fillId="0" borderId="56" xfId="0" applyNumberFormat="1" applyFont="1" applyBorder="1" applyAlignment="1">
      <alignment/>
    </xf>
    <xf numFmtId="172" fontId="2" fillId="0" borderId="57" xfId="0" applyNumberFormat="1" applyFont="1" applyBorder="1" applyAlignment="1">
      <alignment/>
    </xf>
    <xf numFmtId="172" fontId="2" fillId="0" borderId="58" xfId="0" applyNumberFormat="1" applyFont="1" applyBorder="1" applyAlignment="1">
      <alignment/>
    </xf>
    <xf numFmtId="172" fontId="2" fillId="0" borderId="38" xfId="0" applyNumberFormat="1" applyFont="1" applyBorder="1" applyAlignment="1">
      <alignment/>
    </xf>
    <xf numFmtId="172" fontId="2" fillId="0" borderId="14" xfId="0" applyNumberFormat="1" applyFont="1" applyBorder="1" applyAlignment="1">
      <alignment/>
    </xf>
    <xf numFmtId="172" fontId="2" fillId="0" borderId="3" xfId="0" applyNumberFormat="1" applyFont="1" applyBorder="1" applyAlignment="1">
      <alignment/>
    </xf>
    <xf numFmtId="172" fontId="2" fillId="0" borderId="59" xfId="0" applyNumberFormat="1" applyFont="1" applyBorder="1" applyAlignment="1">
      <alignment/>
    </xf>
    <xf numFmtId="172" fontId="6" fillId="0" borderId="0" xfId="0" applyNumberFormat="1" applyFont="1" applyAlignment="1">
      <alignment horizontal="left"/>
    </xf>
    <xf numFmtId="172" fontId="7" fillId="0" borderId="0" xfId="0" applyNumberFormat="1" applyFont="1" applyBorder="1" applyAlignment="1">
      <alignment/>
    </xf>
    <xf numFmtId="172" fontId="7" fillId="0" borderId="16" xfId="0" applyNumberFormat="1" applyFont="1" applyBorder="1" applyAlignment="1">
      <alignment/>
    </xf>
    <xf numFmtId="172" fontId="8" fillId="0" borderId="17" xfId="0" applyNumberFormat="1" applyFont="1" applyBorder="1" applyAlignment="1">
      <alignment horizontal="left"/>
    </xf>
    <xf numFmtId="172" fontId="8" fillId="0" borderId="18" xfId="0" applyNumberFormat="1" applyFont="1" applyBorder="1" applyAlignment="1">
      <alignment horizontal="left"/>
    </xf>
    <xf numFmtId="172" fontId="8" fillId="0" borderId="28" xfId="0" applyNumberFormat="1" applyFont="1" applyBorder="1" applyAlignment="1">
      <alignment horizontal="left"/>
    </xf>
    <xf numFmtId="172" fontId="2" fillId="0" borderId="60" xfId="0" applyNumberFormat="1" applyFont="1" applyBorder="1" applyAlignment="1">
      <alignment/>
    </xf>
    <xf numFmtId="172" fontId="2" fillId="0" borderId="61" xfId="0" applyNumberFormat="1" applyFont="1" applyBorder="1" applyAlignment="1">
      <alignment/>
    </xf>
    <xf numFmtId="172" fontId="2" fillId="0" borderId="62" xfId="0" applyNumberFormat="1" applyFont="1" applyBorder="1" applyAlignment="1">
      <alignment/>
    </xf>
    <xf numFmtId="172" fontId="2" fillId="0" borderId="63" xfId="0" applyNumberFormat="1" applyFont="1" applyBorder="1" applyAlignment="1">
      <alignment/>
    </xf>
    <xf numFmtId="172" fontId="2" fillId="0" borderId="28" xfId="0" applyNumberFormat="1" applyFont="1" applyBorder="1" applyAlignment="1">
      <alignment/>
    </xf>
    <xf numFmtId="172" fontId="2" fillId="0" borderId="29" xfId="0" applyNumberFormat="1" applyFont="1" applyBorder="1" applyAlignment="1">
      <alignment/>
    </xf>
    <xf numFmtId="172" fontId="2" fillId="0" borderId="64" xfId="0" applyNumberFormat="1" applyFont="1" applyBorder="1" applyAlignment="1">
      <alignment/>
    </xf>
    <xf numFmtId="0" fontId="10" fillId="0" borderId="0" xfId="0" applyFont="1" applyFill="1" applyBorder="1" applyAlignment="1">
      <alignment horizontal="left" vertical="center"/>
    </xf>
    <xf numFmtId="0" fontId="10" fillId="0" borderId="0" xfId="0" applyFont="1" applyAlignment="1" quotePrefix="1">
      <alignment horizontal="left" vertical="center"/>
    </xf>
    <xf numFmtId="0" fontId="10" fillId="0" borderId="0" xfId="0" applyFont="1" applyAlignment="1">
      <alignment horizontal="left" vertical="center"/>
    </xf>
    <xf numFmtId="172" fontId="5" fillId="0" borderId="15" xfId="0" applyNumberFormat="1" applyFont="1" applyBorder="1" applyAlignment="1">
      <alignment horizontal="left"/>
    </xf>
    <xf numFmtId="172" fontId="5" fillId="0" borderId="0" xfId="0" applyNumberFormat="1" applyFont="1" applyBorder="1" applyAlignment="1">
      <alignment horizontal="left"/>
    </xf>
    <xf numFmtId="172" fontId="5" fillId="0" borderId="0" xfId="0" applyNumberFormat="1" applyFont="1" applyBorder="1" applyAlignment="1">
      <alignment/>
    </xf>
    <xf numFmtId="0" fontId="6" fillId="0" borderId="5" xfId="0" applyFont="1" applyBorder="1" applyAlignment="1">
      <alignment horizontal="center"/>
    </xf>
    <xf numFmtId="0" fontId="6" fillId="0" borderId="14" xfId="0" applyFont="1" applyBorder="1" applyAlignment="1">
      <alignment horizontal="center"/>
    </xf>
    <xf numFmtId="172" fontId="6" fillId="0" borderId="1" xfId="0" applyNumberFormat="1" applyFont="1" applyBorder="1" applyAlignment="1" quotePrefix="1">
      <alignment horizontal="center"/>
    </xf>
    <xf numFmtId="172" fontId="6" fillId="0" borderId="2" xfId="0" applyNumberFormat="1" applyFont="1" applyBorder="1" applyAlignment="1">
      <alignment horizontal="center"/>
    </xf>
    <xf numFmtId="172" fontId="6" fillId="0" borderId="1" xfId="0" applyNumberFormat="1" applyFont="1" applyBorder="1" applyAlignment="1">
      <alignment horizontal="center"/>
    </xf>
    <xf numFmtId="172" fontId="6" fillId="0" borderId="2" xfId="0" applyNumberFormat="1" applyFont="1" applyBorder="1" applyAlignment="1" quotePrefix="1">
      <alignment horizontal="center"/>
    </xf>
    <xf numFmtId="172" fontId="6" fillId="0" borderId="3" xfId="0" applyNumberFormat="1" applyFont="1" applyBorder="1" applyAlignment="1" quotePrefix="1">
      <alignment horizontal="center"/>
    </xf>
    <xf numFmtId="172" fontId="6" fillId="0" borderId="3" xfId="0" applyNumberFormat="1"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172" fontId="5" fillId="0" borderId="15" xfId="0" applyNumberFormat="1" applyFont="1" applyBorder="1" applyAlignment="1">
      <alignment horizontal="center"/>
    </xf>
    <xf numFmtId="172" fontId="5" fillId="0" borderId="0" xfId="0" applyNumberFormat="1" applyFont="1" applyBorder="1" applyAlignment="1">
      <alignment horizontal="center"/>
    </xf>
    <xf numFmtId="172" fontId="5" fillId="0" borderId="16" xfId="0" applyNumberFormat="1" applyFont="1" applyBorder="1" applyAlignment="1">
      <alignment horizontal="center"/>
    </xf>
    <xf numFmtId="172" fontId="6" fillId="0" borderId="4" xfId="0" applyNumberFormat="1" applyFont="1" applyBorder="1" applyAlignment="1">
      <alignment horizontal="center"/>
    </xf>
    <xf numFmtId="172" fontId="6" fillId="0" borderId="5" xfId="0" applyNumberFormat="1" applyFont="1" applyBorder="1" applyAlignment="1">
      <alignment horizontal="center"/>
    </xf>
    <xf numFmtId="172" fontId="6" fillId="0" borderId="14" xfId="0" applyNumberFormat="1" applyFont="1" applyBorder="1" applyAlignment="1">
      <alignment horizontal="center"/>
    </xf>
    <xf numFmtId="0" fontId="6" fillId="0" borderId="4" xfId="0" applyFont="1" applyBorder="1" applyAlignment="1">
      <alignment horizontal="center"/>
    </xf>
    <xf numFmtId="172" fontId="1" fillId="0" borderId="0" xfId="0" applyNumberFormat="1" applyFont="1" applyBorder="1" applyAlignment="1">
      <alignment horizontal="center"/>
    </xf>
    <xf numFmtId="172" fontId="1" fillId="0" borderId="0" xfId="0" applyNumberFormat="1" applyFont="1" applyBorder="1" applyAlignment="1">
      <alignment horizontal="right"/>
    </xf>
    <xf numFmtId="172" fontId="3" fillId="0" borderId="21" xfId="0" applyNumberFormat="1" applyFont="1" applyBorder="1" applyAlignment="1">
      <alignment horizontal="center"/>
    </xf>
    <xf numFmtId="172" fontId="3" fillId="0" borderId="29" xfId="0" applyNumberFormat="1" applyFont="1" applyBorder="1" applyAlignment="1">
      <alignment horizontal="center"/>
    </xf>
    <xf numFmtId="0" fontId="4" fillId="0" borderId="5" xfId="0" applyFont="1" applyBorder="1" applyAlignment="1" quotePrefix="1">
      <alignment horizontal="center"/>
    </xf>
    <xf numFmtId="0" fontId="4" fillId="0" borderId="5" xfId="0" applyFont="1" applyBorder="1" applyAlignment="1">
      <alignment horizontal="center"/>
    </xf>
    <xf numFmtId="0" fontId="4" fillId="0" borderId="14" xfId="0" applyFont="1" applyBorder="1" applyAlignment="1">
      <alignment horizontal="center"/>
    </xf>
    <xf numFmtId="172" fontId="5" fillId="0" borderId="1" xfId="0" applyNumberFormat="1" applyFont="1" applyBorder="1" applyAlignment="1">
      <alignment horizontal="center"/>
    </xf>
    <xf numFmtId="172" fontId="5" fillId="0" borderId="2" xfId="0" applyNumberFormat="1" applyFont="1" applyBorder="1" applyAlignment="1">
      <alignment horizontal="center"/>
    </xf>
    <xf numFmtId="172" fontId="5" fillId="0" borderId="3" xfId="0" applyNumberFormat="1" applyFont="1" applyBorder="1" applyAlignment="1">
      <alignment horizontal="center"/>
    </xf>
    <xf numFmtId="172" fontId="5" fillId="0" borderId="4" xfId="0" applyNumberFormat="1" applyFont="1" applyBorder="1" applyAlignment="1">
      <alignment horizontal="center"/>
    </xf>
    <xf numFmtId="172" fontId="5" fillId="0" borderId="5" xfId="0" applyNumberFormat="1" applyFont="1" applyBorder="1" applyAlignment="1">
      <alignment horizontal="center"/>
    </xf>
    <xf numFmtId="172" fontId="5" fillId="0" borderId="14" xfId="0" applyNumberFormat="1" applyFont="1" applyBorder="1" applyAlignment="1">
      <alignment horizontal="center"/>
    </xf>
    <xf numFmtId="172" fontId="2" fillId="0" borderId="26" xfId="0" applyNumberFormat="1" applyFont="1" applyBorder="1" applyAlignment="1">
      <alignment horizontal="center"/>
    </xf>
    <xf numFmtId="49" fontId="6" fillId="0" borderId="26" xfId="0" applyNumberFormat="1" applyFont="1" applyBorder="1" applyAlignment="1">
      <alignment horizontal="center"/>
    </xf>
    <xf numFmtId="172" fontId="2" fillId="0" borderId="1" xfId="0" applyNumberFormat="1" applyFont="1" applyBorder="1" applyAlignment="1" quotePrefix="1">
      <alignment horizontal="center"/>
    </xf>
    <xf numFmtId="172" fontId="2" fillId="0" borderId="2" xfId="0" applyNumberFormat="1" applyFont="1" applyBorder="1" applyAlignment="1">
      <alignment horizontal="center"/>
    </xf>
    <xf numFmtId="172" fontId="2" fillId="0" borderId="3" xfId="0" applyNumberFormat="1" applyFont="1" applyBorder="1" applyAlignment="1">
      <alignment horizontal="center"/>
    </xf>
    <xf numFmtId="172" fontId="2" fillId="0" borderId="25" xfId="0" applyNumberFormat="1" applyFont="1" applyBorder="1" applyAlignment="1" quotePrefix="1">
      <alignment horizontal="center"/>
    </xf>
    <xf numFmtId="172" fontId="2" fillId="0" borderId="26" xfId="0" applyNumberFormat="1" applyFont="1" applyBorder="1" applyAlignment="1" quotePrefix="1">
      <alignment horizontal="center"/>
    </xf>
    <xf numFmtId="172" fontId="2" fillId="0" borderId="27" xfId="0" applyNumberFormat="1" applyFont="1" applyBorder="1" applyAlignment="1" quotePrefix="1">
      <alignment horizontal="center"/>
    </xf>
    <xf numFmtId="172" fontId="2" fillId="0" borderId="25" xfId="0" applyNumberFormat="1" applyFont="1" applyBorder="1" applyAlignment="1">
      <alignment horizontal="center"/>
    </xf>
    <xf numFmtId="172" fontId="2" fillId="0" borderId="27" xfId="0" applyNumberFormat="1" applyFont="1" applyBorder="1" applyAlignment="1">
      <alignment horizontal="center"/>
    </xf>
    <xf numFmtId="172" fontId="2" fillId="0" borderId="2" xfId="0" applyNumberFormat="1" applyFont="1" applyBorder="1" applyAlignment="1" quotePrefix="1">
      <alignment horizontal="center"/>
    </xf>
    <xf numFmtId="172" fontId="5" fillId="0" borderId="0" xfId="0" applyNumberFormat="1" applyFont="1" applyBorder="1" applyAlignment="1">
      <alignment horizontal="right"/>
    </xf>
    <xf numFmtId="172" fontId="5" fillId="0" borderId="16" xfId="0" applyNumberFormat="1" applyFont="1" applyBorder="1" applyAlignment="1">
      <alignment horizontal="right"/>
    </xf>
    <xf numFmtId="172" fontId="2" fillId="0" borderId="4" xfId="0" applyNumberFormat="1" applyFont="1" applyBorder="1" applyAlignment="1">
      <alignment horizontal="center"/>
    </xf>
    <xf numFmtId="172" fontId="2" fillId="0" borderId="5" xfId="0" applyNumberFormat="1" applyFont="1" applyBorder="1" applyAlignment="1">
      <alignment horizontal="center"/>
    </xf>
    <xf numFmtId="172" fontId="2" fillId="0" borderId="14" xfId="0" applyNumberFormat="1" applyFont="1" applyBorder="1" applyAlignment="1">
      <alignment horizontal="center"/>
    </xf>
    <xf numFmtId="172" fontId="7" fillId="0" borderId="30" xfId="0" applyNumberFormat="1" applyFont="1" applyBorder="1" applyAlignment="1">
      <alignment horizontal="right"/>
    </xf>
    <xf numFmtId="172" fontId="7" fillId="0" borderId="18" xfId="0" applyNumberFormat="1" applyFont="1" applyBorder="1" applyAlignment="1">
      <alignment horizontal="right"/>
    </xf>
    <xf numFmtId="172" fontId="7" fillId="0" borderId="19" xfId="0" applyNumberFormat="1" applyFont="1" applyBorder="1" applyAlignment="1">
      <alignment horizontal="right"/>
    </xf>
    <xf numFmtId="172" fontId="7" fillId="0" borderId="22" xfId="0" applyNumberFormat="1" applyFont="1" applyBorder="1" applyAlignment="1">
      <alignment horizontal="left"/>
    </xf>
    <xf numFmtId="172" fontId="7" fillId="0" borderId="21" xfId="0" applyNumberFormat="1" applyFont="1" applyBorder="1" applyAlignment="1">
      <alignment horizontal="left"/>
    </xf>
    <xf numFmtId="172" fontId="7" fillId="0" borderId="29" xfId="0" applyNumberFormat="1" applyFont="1" applyBorder="1" applyAlignment="1">
      <alignment horizontal="left"/>
    </xf>
    <xf numFmtId="172" fontId="7" fillId="0" borderId="31" xfId="0" applyNumberFormat="1" applyFont="1" applyBorder="1" applyAlignment="1">
      <alignment horizontal="right"/>
    </xf>
    <xf numFmtId="172" fontId="7" fillId="0" borderId="21" xfId="0" applyNumberFormat="1" applyFont="1" applyBorder="1" applyAlignment="1">
      <alignment horizontal="right"/>
    </xf>
    <xf numFmtId="172" fontId="7" fillId="0" borderId="23" xfId="0" applyNumberFormat="1" applyFont="1" applyBorder="1" applyAlignment="1">
      <alignment horizontal="right"/>
    </xf>
    <xf numFmtId="172" fontId="7" fillId="0" borderId="57" xfId="0" applyNumberFormat="1" applyFont="1" applyBorder="1" applyAlignment="1">
      <alignment horizontal="left"/>
    </xf>
    <xf numFmtId="172" fontId="7" fillId="0" borderId="24" xfId="0" applyNumberFormat="1" applyFont="1" applyBorder="1" applyAlignment="1">
      <alignment horizontal="left"/>
    </xf>
    <xf numFmtId="172" fontId="7" fillId="0" borderId="41" xfId="0" applyNumberFormat="1" applyFont="1" applyBorder="1" applyAlignment="1">
      <alignment horizontal="right"/>
    </xf>
    <xf numFmtId="172" fontId="8" fillId="0" borderId="18" xfId="0" applyNumberFormat="1" applyFont="1" applyBorder="1" applyAlignment="1">
      <alignment horizontal="right"/>
    </xf>
    <xf numFmtId="172" fontId="8" fillId="0" borderId="19" xfId="0" applyNumberFormat="1" applyFont="1" applyBorder="1" applyAlignment="1">
      <alignment horizontal="right"/>
    </xf>
    <xf numFmtId="172" fontId="8" fillId="0" borderId="0" xfId="0" applyNumberFormat="1" applyFont="1" applyBorder="1" applyAlignment="1">
      <alignment horizontal="right"/>
    </xf>
    <xf numFmtId="172" fontId="8" fillId="0" borderId="10" xfId="0" applyNumberFormat="1" applyFont="1" applyBorder="1" applyAlignment="1">
      <alignment horizontal="right"/>
    </xf>
    <xf numFmtId="172" fontId="8" fillId="0" borderId="21" xfId="0" applyNumberFormat="1" applyFont="1" applyBorder="1" applyAlignment="1">
      <alignment horizontal="right"/>
    </xf>
    <xf numFmtId="172" fontId="8" fillId="0" borderId="23" xfId="0" applyNumberFormat="1" applyFont="1" applyBorder="1" applyAlignment="1">
      <alignment horizontal="right"/>
    </xf>
    <xf numFmtId="172" fontId="7" fillId="0" borderId="1" xfId="0" applyNumberFormat="1" applyFont="1" applyBorder="1" applyAlignment="1">
      <alignment horizontal="left"/>
    </xf>
    <xf numFmtId="172" fontId="7" fillId="0" borderId="2" xfId="0" applyNumberFormat="1" applyFont="1" applyBorder="1" applyAlignment="1">
      <alignment horizontal="left"/>
    </xf>
    <xf numFmtId="172" fontId="7" fillId="0" borderId="3" xfId="0" applyNumberFormat="1" applyFont="1" applyBorder="1" applyAlignment="1">
      <alignment horizontal="left"/>
    </xf>
    <xf numFmtId="172" fontId="7" fillId="0" borderId="2" xfId="0" applyNumberFormat="1" applyFont="1" applyBorder="1" applyAlignment="1">
      <alignment horizontal="right"/>
    </xf>
    <xf numFmtId="172" fontId="7" fillId="0" borderId="3" xfId="0" applyNumberFormat="1" applyFont="1" applyBorder="1" applyAlignment="1">
      <alignment horizontal="right"/>
    </xf>
    <xf numFmtId="172" fontId="7" fillId="0" borderId="15" xfId="0" applyNumberFormat="1" applyFont="1" applyBorder="1" applyAlignment="1">
      <alignment horizontal="right"/>
    </xf>
    <xf numFmtId="172" fontId="7" fillId="0" borderId="0" xfId="0" applyNumberFormat="1" applyFont="1" applyBorder="1" applyAlignment="1">
      <alignment horizontal="right"/>
    </xf>
    <xf numFmtId="172" fontId="7" fillId="0" borderId="16" xfId="0" applyNumberFormat="1" applyFont="1" applyBorder="1" applyAlignment="1">
      <alignment horizontal="right"/>
    </xf>
    <xf numFmtId="172" fontId="7" fillId="0" borderId="5" xfId="0" applyNumberFormat="1" applyFont="1" applyBorder="1" applyAlignment="1">
      <alignment horizontal="right"/>
    </xf>
    <xf numFmtId="172" fontId="7" fillId="0" borderId="14" xfId="0" applyNumberFormat="1" applyFont="1" applyBorder="1" applyAlignment="1">
      <alignment horizontal="right"/>
    </xf>
    <xf numFmtId="172" fontId="2" fillId="0" borderId="5" xfId="0" applyNumberFormat="1" applyFont="1" applyBorder="1" applyAlignment="1" quotePrefix="1">
      <alignment horizontal="center"/>
    </xf>
    <xf numFmtId="172" fontId="5" fillId="0" borderId="15"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GC59"/>
  <sheetViews>
    <sheetView tabSelected="1" zoomScale="75" zoomScaleNormal="75" workbookViewId="0" topLeftCell="A1">
      <selection activeCell="A1" sqref="A1"/>
    </sheetView>
  </sheetViews>
  <sheetFormatPr defaultColWidth="9.140625" defaultRowHeight="12.75"/>
  <cols>
    <col min="1" max="1" width="4.8515625" style="2" customWidth="1"/>
    <col min="2" max="2" width="0.71875" style="2" customWidth="1"/>
    <col min="3" max="3" width="2.7109375" style="2" customWidth="1"/>
    <col min="4" max="4" width="0.9921875" style="2" customWidth="1"/>
    <col min="5" max="5" width="11.421875" style="2" customWidth="1"/>
    <col min="6" max="6" width="35.421875" style="2" customWidth="1"/>
    <col min="7" max="7" width="11.8515625" style="2" customWidth="1"/>
    <col min="8" max="8" width="8.140625" style="2" customWidth="1"/>
    <col min="9" max="9" width="9.8515625" style="2" bestFit="1" customWidth="1"/>
    <col min="10" max="10" width="11.8515625" style="2" customWidth="1"/>
    <col min="11" max="11" width="8.140625" style="2" customWidth="1"/>
    <col min="12" max="12" width="9.8515625" style="2" bestFit="1" customWidth="1"/>
    <col min="13" max="13" width="11.8515625" style="2" customWidth="1"/>
    <col min="14" max="14" width="8.140625" style="2" customWidth="1"/>
    <col min="15" max="15" width="9.8515625" style="2" bestFit="1" customWidth="1"/>
    <col min="16" max="16" width="11.8515625" style="2" customWidth="1"/>
    <col min="17" max="17" width="8.57421875" style="2" bestFit="1" customWidth="1"/>
    <col min="18" max="18" width="9.8515625" style="2" bestFit="1" customWidth="1"/>
    <col min="19" max="19" width="12.00390625" style="2" customWidth="1"/>
    <col min="20" max="20" width="11.28125" style="2" customWidth="1"/>
    <col min="21" max="21" width="11.140625" style="2" customWidth="1"/>
    <col min="22" max="22" width="12.00390625" style="2" customWidth="1"/>
    <col min="23" max="23" width="8.140625" style="2" customWidth="1"/>
    <col min="24" max="24" width="11.140625" style="2" customWidth="1"/>
    <col min="25" max="25" width="12.00390625" style="2" customWidth="1"/>
    <col min="26" max="26" width="8.140625" style="2" customWidth="1"/>
    <col min="27" max="27" width="10.140625" style="2" bestFit="1" customWidth="1"/>
    <col min="28" max="28" width="12.00390625" style="2" customWidth="1"/>
    <col min="29" max="29" width="9.28125" style="2" bestFit="1" customWidth="1"/>
    <col min="30" max="30" width="9.421875" style="2" customWidth="1"/>
    <col min="31" max="31" width="12.00390625" style="2" customWidth="1"/>
    <col min="32" max="32" width="8.57421875" style="2" customWidth="1"/>
    <col min="33" max="33" width="10.00390625" style="2" customWidth="1"/>
    <col min="34" max="34" width="12.00390625" style="2" customWidth="1"/>
    <col min="35" max="35" width="8.57421875" style="2" customWidth="1"/>
    <col min="36" max="36" width="9.57421875" style="2" customWidth="1"/>
    <col min="37" max="37" width="11.8515625" style="2" customWidth="1"/>
    <col min="38" max="38" width="8.7109375" style="2" customWidth="1"/>
    <col min="39" max="39" width="9.57421875" style="2" customWidth="1"/>
    <col min="40" max="40" width="12.00390625" style="2" customWidth="1"/>
    <col min="41" max="41" width="8.00390625" style="2" customWidth="1"/>
    <col min="42" max="42" width="9.7109375" style="2" customWidth="1"/>
    <col min="43" max="43" width="11.8515625" style="2" customWidth="1"/>
    <col min="44" max="44" width="8.140625" style="2" customWidth="1"/>
    <col min="45" max="45" width="12.28125" style="2" customWidth="1"/>
    <col min="46" max="47" width="6.8515625" style="2" customWidth="1"/>
    <col min="48" max="48" width="35.28125" style="2" customWidth="1"/>
    <col min="49" max="49" width="3.8515625" style="2" customWidth="1"/>
    <col min="50" max="50" width="1.28515625" style="2" customWidth="1"/>
    <col min="51" max="51" width="1.7109375" style="2" customWidth="1"/>
    <col min="52" max="55" width="6.8515625" style="2" hidden="1" customWidth="1"/>
    <col min="56" max="56" width="9.421875" style="77" customWidth="1"/>
    <col min="57" max="57" width="11.8515625" style="77" customWidth="1"/>
    <col min="58" max="58" width="10.00390625" style="2" customWidth="1"/>
    <col min="59" max="16384" width="6.8515625" style="2" customWidth="1"/>
  </cols>
  <sheetData>
    <row r="1" ht="12.75"/>
    <row r="2" ht="12.75"/>
    <row r="3" ht="12.75"/>
    <row r="4" ht="32.25" customHeight="1"/>
    <row r="5" ht="12.75"/>
    <row r="6" spans="1:63" ht="12.7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76"/>
      <c r="BE6" s="76"/>
      <c r="BF6" s="1"/>
      <c r="BG6" s="1"/>
      <c r="BH6" s="1"/>
      <c r="BI6" s="1"/>
      <c r="BJ6" s="1"/>
      <c r="BK6" s="1"/>
    </row>
    <row r="7" spans="1:56" ht="24" customHeight="1">
      <c r="A7" s="97" t="s">
        <v>59</v>
      </c>
      <c r="B7" s="95"/>
      <c r="C7" s="95"/>
      <c r="D7" s="95"/>
      <c r="E7" s="95"/>
      <c r="F7" s="95"/>
      <c r="G7" s="205" t="s">
        <v>108</v>
      </c>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6"/>
      <c r="AU7" s="206"/>
      <c r="AV7" s="206"/>
      <c r="AW7" s="206"/>
      <c r="AX7" s="206"/>
      <c r="AY7" s="206"/>
      <c r="AZ7" s="95"/>
      <c r="BA7" s="95"/>
      <c r="BB7" s="95"/>
      <c r="BC7" s="96"/>
      <c r="BD7" s="78"/>
    </row>
    <row r="8" spans="1:56" ht="26.25" customHeight="1">
      <c r="A8" s="207" t="s">
        <v>60</v>
      </c>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8"/>
      <c r="BD8" s="78"/>
    </row>
    <row r="9" spans="1:56" ht="26.25" thickBot="1">
      <c r="A9" s="209" t="s">
        <v>110</v>
      </c>
      <c r="B9" s="209"/>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1"/>
      <c r="BD9" s="78"/>
    </row>
    <row r="10" spans="1:57" s="3" customFormat="1" ht="20.25">
      <c r="A10" s="212"/>
      <c r="B10" s="213"/>
      <c r="C10" s="213"/>
      <c r="D10" s="213"/>
      <c r="E10" s="213"/>
      <c r="F10" s="214"/>
      <c r="G10" s="189" t="s">
        <v>117</v>
      </c>
      <c r="H10" s="190"/>
      <c r="I10" s="190"/>
      <c r="J10" s="191" t="s">
        <v>93</v>
      </c>
      <c r="K10" s="190"/>
      <c r="L10" s="190"/>
      <c r="M10" s="189" t="s">
        <v>92</v>
      </c>
      <c r="N10" s="192"/>
      <c r="O10" s="193"/>
      <c r="P10" s="189" t="s">
        <v>90</v>
      </c>
      <c r="Q10" s="192"/>
      <c r="R10" s="193"/>
      <c r="S10" s="189" t="s">
        <v>88</v>
      </c>
      <c r="T10" s="192"/>
      <c r="U10" s="193"/>
      <c r="V10" s="189" t="s">
        <v>86</v>
      </c>
      <c r="W10" s="192"/>
      <c r="X10" s="193"/>
      <c r="Y10" s="189" t="s">
        <v>84</v>
      </c>
      <c r="Z10" s="192"/>
      <c r="AA10" s="193"/>
      <c r="AB10" s="189" t="s">
        <v>82</v>
      </c>
      <c r="AC10" s="192"/>
      <c r="AD10" s="193"/>
      <c r="AE10" s="189" t="s">
        <v>80</v>
      </c>
      <c r="AF10" s="192"/>
      <c r="AG10" s="193"/>
      <c r="AH10" s="189" t="s">
        <v>78</v>
      </c>
      <c r="AI10" s="192"/>
      <c r="AJ10" s="193"/>
      <c r="AK10" s="189" t="s">
        <v>76</v>
      </c>
      <c r="AL10" s="192"/>
      <c r="AM10" s="193"/>
      <c r="AN10" s="189" t="s">
        <v>75</v>
      </c>
      <c r="AO10" s="190"/>
      <c r="AP10" s="194"/>
      <c r="AQ10" s="195" t="s">
        <v>111</v>
      </c>
      <c r="AR10" s="196"/>
      <c r="AS10" s="197"/>
      <c r="AT10" s="212"/>
      <c r="AU10" s="213"/>
      <c r="AV10" s="213"/>
      <c r="AW10" s="213"/>
      <c r="AX10" s="213"/>
      <c r="AY10" s="214"/>
      <c r="BD10" s="78"/>
      <c r="BE10" s="78"/>
    </row>
    <row r="11" spans="1:57" s="3" customFormat="1" ht="21" thickBot="1">
      <c r="A11" s="198"/>
      <c r="B11" s="199"/>
      <c r="C11" s="199"/>
      <c r="D11" s="199"/>
      <c r="E11" s="199"/>
      <c r="F11" s="200"/>
      <c r="G11" s="201"/>
      <c r="H11" s="202"/>
      <c r="I11" s="203"/>
      <c r="J11" s="201"/>
      <c r="K11" s="202"/>
      <c r="L11" s="203"/>
      <c r="M11" s="7"/>
      <c r="N11" s="8"/>
      <c r="O11" s="8"/>
      <c r="P11" s="7"/>
      <c r="Q11" s="8"/>
      <c r="R11" s="8"/>
      <c r="S11" s="7"/>
      <c r="T11" s="8"/>
      <c r="U11" s="8"/>
      <c r="V11" s="7"/>
      <c r="W11" s="8"/>
      <c r="X11" s="8"/>
      <c r="Y11" s="7"/>
      <c r="Z11" s="8"/>
      <c r="AA11" s="8"/>
      <c r="AB11" s="7"/>
      <c r="AC11" s="8"/>
      <c r="AD11" s="8"/>
      <c r="AE11" s="7"/>
      <c r="AF11" s="8"/>
      <c r="AG11" s="8"/>
      <c r="AH11" s="7"/>
      <c r="AI11" s="8"/>
      <c r="AJ11" s="8"/>
      <c r="AK11" s="7"/>
      <c r="AL11" s="8"/>
      <c r="AM11" s="8"/>
      <c r="AN11" s="201"/>
      <c r="AO11" s="202"/>
      <c r="AP11" s="202"/>
      <c r="AQ11" s="204" t="s">
        <v>99</v>
      </c>
      <c r="AR11" s="187"/>
      <c r="AS11" s="188"/>
      <c r="AT11" s="198"/>
      <c r="AU11" s="199"/>
      <c r="AV11" s="199"/>
      <c r="AW11" s="199"/>
      <c r="AX11" s="199"/>
      <c r="AY11" s="200"/>
      <c r="BD11" s="78"/>
      <c r="BE11" s="78"/>
    </row>
    <row r="12" spans="1:57" s="3" customFormat="1" ht="20.25">
      <c r="A12" s="198"/>
      <c r="B12" s="199"/>
      <c r="C12" s="199"/>
      <c r="D12" s="199"/>
      <c r="E12" s="199"/>
      <c r="F12" s="200"/>
      <c r="G12" s="9" t="s">
        <v>0</v>
      </c>
      <c r="H12" s="10" t="s">
        <v>1</v>
      </c>
      <c r="I12" s="11" t="s">
        <v>2</v>
      </c>
      <c r="J12" s="9" t="s">
        <v>0</v>
      </c>
      <c r="K12" s="10" t="s">
        <v>1</v>
      </c>
      <c r="L12" s="11" t="s">
        <v>2</v>
      </c>
      <c r="M12" s="10" t="s">
        <v>0</v>
      </c>
      <c r="N12" s="10" t="s">
        <v>1</v>
      </c>
      <c r="O12" s="11" t="s">
        <v>2</v>
      </c>
      <c r="P12" s="10" t="s">
        <v>0</v>
      </c>
      <c r="Q12" s="10" t="s">
        <v>1</v>
      </c>
      <c r="R12" s="11" t="s">
        <v>2</v>
      </c>
      <c r="S12" s="10" t="s">
        <v>0</v>
      </c>
      <c r="T12" s="10" t="s">
        <v>1</v>
      </c>
      <c r="U12" s="11" t="s">
        <v>2</v>
      </c>
      <c r="V12" s="10" t="s">
        <v>0</v>
      </c>
      <c r="W12" s="10" t="s">
        <v>1</v>
      </c>
      <c r="X12" s="11" t="s">
        <v>2</v>
      </c>
      <c r="Y12" s="10" t="s">
        <v>0</v>
      </c>
      <c r="Z12" s="10" t="s">
        <v>1</v>
      </c>
      <c r="AA12" s="11" t="s">
        <v>2</v>
      </c>
      <c r="AB12" s="10" t="s">
        <v>0</v>
      </c>
      <c r="AC12" s="10" t="s">
        <v>1</v>
      </c>
      <c r="AD12" s="11" t="s">
        <v>2</v>
      </c>
      <c r="AE12" s="10" t="s">
        <v>0</v>
      </c>
      <c r="AF12" s="10" t="s">
        <v>1</v>
      </c>
      <c r="AG12" s="11" t="s">
        <v>2</v>
      </c>
      <c r="AH12" s="10" t="s">
        <v>0</v>
      </c>
      <c r="AI12" s="10" t="s">
        <v>1</v>
      </c>
      <c r="AJ12" s="11" t="s">
        <v>2</v>
      </c>
      <c r="AK12" s="10" t="s">
        <v>0</v>
      </c>
      <c r="AL12" s="10" t="s">
        <v>1</v>
      </c>
      <c r="AM12" s="11" t="s">
        <v>2</v>
      </c>
      <c r="AN12" s="10" t="s">
        <v>0</v>
      </c>
      <c r="AO12" s="10" t="s">
        <v>1</v>
      </c>
      <c r="AP12" s="11" t="s">
        <v>2</v>
      </c>
      <c r="AQ12" s="12" t="s">
        <v>0</v>
      </c>
      <c r="AR12" s="13" t="s">
        <v>1</v>
      </c>
      <c r="AS12" s="11" t="s">
        <v>2</v>
      </c>
      <c r="AT12" s="198"/>
      <c r="AU12" s="199"/>
      <c r="AV12" s="199"/>
      <c r="AW12" s="199"/>
      <c r="AX12" s="199"/>
      <c r="AY12" s="200"/>
      <c r="BD12" s="78"/>
      <c r="BE12" s="78"/>
    </row>
    <row r="13" spans="1:57" s="3" customFormat="1" ht="21" thickBot="1">
      <c r="A13" s="215"/>
      <c r="B13" s="216"/>
      <c r="C13" s="216"/>
      <c r="D13" s="216"/>
      <c r="E13" s="216"/>
      <c r="F13" s="217"/>
      <c r="G13" s="14" t="s">
        <v>3</v>
      </c>
      <c r="H13" s="15" t="s">
        <v>4</v>
      </c>
      <c r="I13" s="16" t="s">
        <v>5</v>
      </c>
      <c r="J13" s="14" t="s">
        <v>3</v>
      </c>
      <c r="K13" s="15" t="s">
        <v>4</v>
      </c>
      <c r="L13" s="16" t="s">
        <v>5</v>
      </c>
      <c r="M13" s="15" t="s">
        <v>3</v>
      </c>
      <c r="N13" s="15" t="s">
        <v>4</v>
      </c>
      <c r="O13" s="16" t="s">
        <v>5</v>
      </c>
      <c r="P13" s="15" t="s">
        <v>3</v>
      </c>
      <c r="Q13" s="15" t="s">
        <v>4</v>
      </c>
      <c r="R13" s="16" t="s">
        <v>5</v>
      </c>
      <c r="S13" s="15" t="s">
        <v>3</v>
      </c>
      <c r="T13" s="15" t="s">
        <v>4</v>
      </c>
      <c r="U13" s="16" t="s">
        <v>5</v>
      </c>
      <c r="V13" s="15" t="s">
        <v>3</v>
      </c>
      <c r="W13" s="15" t="s">
        <v>4</v>
      </c>
      <c r="X13" s="16" t="s">
        <v>5</v>
      </c>
      <c r="Y13" s="15" t="s">
        <v>3</v>
      </c>
      <c r="Z13" s="15" t="s">
        <v>4</v>
      </c>
      <c r="AA13" s="16" t="s">
        <v>5</v>
      </c>
      <c r="AB13" s="15" t="s">
        <v>3</v>
      </c>
      <c r="AC13" s="15" t="s">
        <v>4</v>
      </c>
      <c r="AD13" s="16" t="s">
        <v>5</v>
      </c>
      <c r="AE13" s="15" t="s">
        <v>3</v>
      </c>
      <c r="AF13" s="15" t="s">
        <v>4</v>
      </c>
      <c r="AG13" s="16" t="s">
        <v>5</v>
      </c>
      <c r="AH13" s="15" t="s">
        <v>3</v>
      </c>
      <c r="AI13" s="15" t="s">
        <v>4</v>
      </c>
      <c r="AJ13" s="16" t="s">
        <v>5</v>
      </c>
      <c r="AK13" s="15" t="s">
        <v>3</v>
      </c>
      <c r="AL13" s="15" t="s">
        <v>4</v>
      </c>
      <c r="AM13" s="16" t="s">
        <v>5</v>
      </c>
      <c r="AN13" s="15" t="s">
        <v>3</v>
      </c>
      <c r="AO13" s="15" t="s">
        <v>4</v>
      </c>
      <c r="AP13" s="16" t="s">
        <v>5</v>
      </c>
      <c r="AQ13" s="15" t="s">
        <v>3</v>
      </c>
      <c r="AR13" s="15" t="s">
        <v>4</v>
      </c>
      <c r="AS13" s="17" t="s">
        <v>5</v>
      </c>
      <c r="AT13" s="215"/>
      <c r="AU13" s="216"/>
      <c r="AV13" s="216"/>
      <c r="AW13" s="216"/>
      <c r="AX13" s="216"/>
      <c r="AY13" s="217"/>
      <c r="BD13" s="78"/>
      <c r="BE13" s="78"/>
    </row>
    <row r="14" spans="1:57" s="3" customFormat="1" ht="21" thickBot="1">
      <c r="A14" s="18"/>
      <c r="B14" s="19"/>
      <c r="C14" s="19"/>
      <c r="D14" s="19"/>
      <c r="E14" s="19"/>
      <c r="F14" s="19"/>
      <c r="G14" s="218"/>
      <c r="H14" s="218"/>
      <c r="I14" s="218"/>
      <c r="J14" s="218"/>
      <c r="K14" s="218"/>
      <c r="L14" s="218"/>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218"/>
      <c r="AO14" s="218"/>
      <c r="AP14" s="218"/>
      <c r="AQ14" s="219"/>
      <c r="AR14" s="219"/>
      <c r="AS14" s="219"/>
      <c r="AT14" s="213"/>
      <c r="AU14" s="213"/>
      <c r="AV14" s="213"/>
      <c r="AW14" s="213"/>
      <c r="AX14" s="213"/>
      <c r="AY14" s="213"/>
      <c r="BD14" s="78"/>
      <c r="BE14" s="78"/>
    </row>
    <row r="15" spans="1:51" s="3" customFormat="1" ht="21" thickBot="1">
      <c r="A15" s="18"/>
      <c r="B15" s="19"/>
      <c r="C15" s="19"/>
      <c r="D15" s="19"/>
      <c r="E15" s="19"/>
      <c r="F15" s="20"/>
      <c r="G15" s="220" t="s">
        <v>96</v>
      </c>
      <c r="H15" s="221"/>
      <c r="I15" s="222"/>
      <c r="J15" s="220" t="s">
        <v>94</v>
      </c>
      <c r="K15" s="221"/>
      <c r="L15" s="222"/>
      <c r="M15" s="223" t="s">
        <v>95</v>
      </c>
      <c r="N15" s="224"/>
      <c r="O15" s="225"/>
      <c r="P15" s="223" t="s">
        <v>91</v>
      </c>
      <c r="Q15" s="224"/>
      <c r="R15" s="225"/>
      <c r="S15" s="223" t="s">
        <v>89</v>
      </c>
      <c r="T15" s="224"/>
      <c r="U15" s="225"/>
      <c r="V15" s="223" t="s">
        <v>87</v>
      </c>
      <c r="W15" s="224"/>
      <c r="X15" s="225"/>
      <c r="Y15" s="223" t="s">
        <v>85</v>
      </c>
      <c r="Z15" s="224"/>
      <c r="AA15" s="225"/>
      <c r="AB15" s="223" t="s">
        <v>83</v>
      </c>
      <c r="AC15" s="224"/>
      <c r="AD15" s="225"/>
      <c r="AE15" s="223" t="s">
        <v>81</v>
      </c>
      <c r="AF15" s="224"/>
      <c r="AG15" s="225"/>
      <c r="AH15" s="223" t="s">
        <v>79</v>
      </c>
      <c r="AI15" s="224"/>
      <c r="AJ15" s="225"/>
      <c r="AK15" s="226" t="s">
        <v>77</v>
      </c>
      <c r="AL15" s="218"/>
      <c r="AM15" s="227"/>
      <c r="AN15" s="220" t="s">
        <v>74</v>
      </c>
      <c r="AO15" s="221"/>
      <c r="AP15" s="222"/>
      <c r="AQ15" s="228" t="s">
        <v>96</v>
      </c>
      <c r="AR15" s="221"/>
      <c r="AS15" s="221"/>
      <c r="AT15" s="4"/>
      <c r="AU15" s="5"/>
      <c r="AV15" s="5"/>
      <c r="AW15" s="5"/>
      <c r="AX15" s="5"/>
      <c r="AY15" s="6"/>
    </row>
    <row r="16" spans="1:51" s="3" customFormat="1" ht="21" thickBot="1">
      <c r="A16" s="21" t="s">
        <v>37</v>
      </c>
      <c r="B16" s="22"/>
      <c r="C16" s="23"/>
      <c r="D16" s="23"/>
      <c r="E16" s="23"/>
      <c r="F16" s="24"/>
      <c r="G16" s="117">
        <v>85.596</v>
      </c>
      <c r="H16" s="118">
        <v>2.013</v>
      </c>
      <c r="I16" s="119">
        <f>SUM(G16:H16)</f>
        <v>87.60900000000001</v>
      </c>
      <c r="J16" s="117">
        <v>93.511</v>
      </c>
      <c r="K16" s="118">
        <v>2.783</v>
      </c>
      <c r="L16" s="119">
        <f>SUM(J16:K16)</f>
        <v>96.294</v>
      </c>
      <c r="M16" s="120">
        <f>J40</f>
        <v>171.19799999999998</v>
      </c>
      <c r="N16" s="121">
        <f>K40</f>
        <v>19.524</v>
      </c>
      <c r="O16" s="119">
        <f>SUM(M16:N16)</f>
        <v>190.72199999999998</v>
      </c>
      <c r="P16" s="120">
        <f>M40</f>
        <v>185.35299999999995</v>
      </c>
      <c r="Q16" s="121">
        <f>N40</f>
        <v>13.344000000000001</v>
      </c>
      <c r="R16" s="119">
        <f>SUM(P16:Q16)</f>
        <v>198.69699999999995</v>
      </c>
      <c r="S16" s="120">
        <f aca="true" t="shared" si="0" ref="S16:AI16">P40</f>
        <v>194.54999999999993</v>
      </c>
      <c r="T16" s="121">
        <f t="shared" si="0"/>
        <v>15.728000000000002</v>
      </c>
      <c r="U16" s="118">
        <f t="shared" si="0"/>
        <v>210.27799999999993</v>
      </c>
      <c r="V16" s="117">
        <f t="shared" si="0"/>
        <v>179.7499999999999</v>
      </c>
      <c r="W16" s="121">
        <f t="shared" si="0"/>
        <v>18.957</v>
      </c>
      <c r="X16" s="118">
        <f t="shared" si="0"/>
        <v>198.70699999999988</v>
      </c>
      <c r="Y16" s="117">
        <f t="shared" si="0"/>
        <v>160.69399999999985</v>
      </c>
      <c r="Z16" s="121">
        <f t="shared" si="0"/>
        <v>18.916999999999998</v>
      </c>
      <c r="AA16" s="118">
        <f t="shared" si="0"/>
        <v>179.61099999999985</v>
      </c>
      <c r="AB16" s="117">
        <f t="shared" si="0"/>
        <v>143.59899999999985</v>
      </c>
      <c r="AC16" s="121">
        <f t="shared" si="0"/>
        <v>15.790999999999999</v>
      </c>
      <c r="AD16" s="118">
        <f t="shared" si="0"/>
        <v>159.38999999999984</v>
      </c>
      <c r="AE16" s="117">
        <f t="shared" si="0"/>
        <v>113.96699999999984</v>
      </c>
      <c r="AF16" s="122">
        <f t="shared" si="0"/>
        <v>10.865</v>
      </c>
      <c r="AG16" s="119">
        <f t="shared" si="0"/>
        <v>124.83199999999984</v>
      </c>
      <c r="AH16" s="117">
        <f t="shared" si="0"/>
        <v>117.04199999999985</v>
      </c>
      <c r="AI16" s="118">
        <f t="shared" si="0"/>
        <v>12.604999999999999</v>
      </c>
      <c r="AJ16" s="118">
        <f>+AH16+AI16</f>
        <v>129.64699999999985</v>
      </c>
      <c r="AK16" s="117">
        <f>AH40</f>
        <v>101.74299999999984</v>
      </c>
      <c r="AL16" s="121">
        <f>AI40</f>
        <v>9.843</v>
      </c>
      <c r="AM16" s="119">
        <f>SUM(AK16:AL16)</f>
        <v>111.58599999999984</v>
      </c>
      <c r="AN16" s="117">
        <f>AK40</f>
        <v>87.69499999999984</v>
      </c>
      <c r="AO16" s="117">
        <f>AL40</f>
        <v>6.8340000000000005</v>
      </c>
      <c r="AP16" s="119">
        <f>SUM(AN16:AO16)</f>
        <v>94.52899999999984</v>
      </c>
      <c r="AQ16" s="117">
        <v>85.596</v>
      </c>
      <c r="AR16" s="118">
        <v>2.013</v>
      </c>
      <c r="AS16" s="123">
        <f>+SUM(AQ16:AR16)</f>
        <v>87.60900000000001</v>
      </c>
      <c r="AT16" s="25"/>
      <c r="AU16" s="26"/>
      <c r="AV16" s="229" t="s">
        <v>38</v>
      </c>
      <c r="AW16" s="229"/>
      <c r="AX16" s="229"/>
      <c r="AY16" s="230"/>
    </row>
    <row r="17" spans="1:51" s="3" customFormat="1" ht="21" thickBot="1">
      <c r="A17" s="21"/>
      <c r="B17" s="22"/>
      <c r="C17" s="23"/>
      <c r="D17" s="23"/>
      <c r="E17" s="23"/>
      <c r="F17" s="23"/>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31" t="s">
        <v>100</v>
      </c>
      <c r="AR17" s="232"/>
      <c r="AS17" s="233"/>
      <c r="AT17" s="28"/>
      <c r="AU17" s="28"/>
      <c r="AV17" s="28"/>
      <c r="AW17" s="28"/>
      <c r="AX17" s="28"/>
      <c r="AY17" s="24"/>
    </row>
    <row r="18" spans="1:51" s="3" customFormat="1" ht="21" thickBot="1">
      <c r="A18" s="21" t="s">
        <v>6</v>
      </c>
      <c r="B18" s="22"/>
      <c r="C18" s="23"/>
      <c r="D18" s="23"/>
      <c r="E18" s="23"/>
      <c r="F18" s="23"/>
      <c r="G18" s="120">
        <f>G19+G20</f>
        <v>29.067</v>
      </c>
      <c r="H18" s="121">
        <f>H19+H20</f>
        <v>2.973</v>
      </c>
      <c r="I18" s="124">
        <f>SUM(G18:H18)</f>
        <v>32.04</v>
      </c>
      <c r="J18" s="120">
        <f>J19+J20</f>
        <v>74.019</v>
      </c>
      <c r="K18" s="121">
        <f>K19+K20</f>
        <v>16.25</v>
      </c>
      <c r="L18" s="124">
        <f>SUM(J18:K18)</f>
        <v>90.269</v>
      </c>
      <c r="M18" s="117">
        <f>SUM(M19:M20)</f>
        <v>49.116</v>
      </c>
      <c r="N18" s="125">
        <f>SUM(N19:N20)</f>
        <v>6.435</v>
      </c>
      <c r="O18" s="124">
        <f>SUM(M18:N18)</f>
        <v>55.551</v>
      </c>
      <c r="P18" s="117">
        <f>SUM(P19:P20)</f>
        <v>30.278</v>
      </c>
      <c r="Q18" s="125">
        <f>SUM(Q19:Q20)</f>
        <v>1.692</v>
      </c>
      <c r="R18" s="124">
        <f>SUM(P18:Q18)</f>
        <v>31.97</v>
      </c>
      <c r="S18" s="117">
        <f>SUM(S19:S20)</f>
        <v>33.343</v>
      </c>
      <c r="T18" s="125">
        <f>SUM(T19:T20)</f>
        <v>0.19</v>
      </c>
      <c r="U18" s="124">
        <f>SUM(S18:T18)</f>
        <v>33.533</v>
      </c>
      <c r="V18" s="117">
        <f>SUM(V19:V20)</f>
        <v>16.217</v>
      </c>
      <c r="W18" s="125">
        <f>SUM(W19:W20)</f>
        <v>0.258</v>
      </c>
      <c r="X18" s="124">
        <f>SUM(V18:W18)</f>
        <v>16.474999999999998</v>
      </c>
      <c r="Y18" s="125">
        <f>SUM(Y19:Y20)</f>
        <v>8.045</v>
      </c>
      <c r="Z18" s="125">
        <f>SUM(Z19:Z20)</f>
        <v>0</v>
      </c>
      <c r="AA18" s="124">
        <f>SUM(Y18:Z18)</f>
        <v>8.045</v>
      </c>
      <c r="AB18" s="125">
        <f>SUM(AB19:AB20)</f>
        <v>4.492</v>
      </c>
      <c r="AC18" s="125">
        <f>SUM(AC19:AC20)</f>
        <v>0.404</v>
      </c>
      <c r="AD18" s="124">
        <f>SUM(AB18:AC18)</f>
        <v>4.896</v>
      </c>
      <c r="AE18" s="125">
        <f>SUM(AE19:AE20)</f>
        <v>7.381</v>
      </c>
      <c r="AF18" s="125">
        <f>SUM(AF19:AF20)</f>
        <v>0.039</v>
      </c>
      <c r="AG18" s="124">
        <f>SUM(AE18:AF18)</f>
        <v>7.42</v>
      </c>
      <c r="AH18" s="125">
        <f>SUM(AH19:AH20)</f>
        <v>2.303</v>
      </c>
      <c r="AI18" s="125">
        <f>SUM(AI19:AI20)</f>
        <v>1.426</v>
      </c>
      <c r="AJ18" s="124">
        <f>SUM(AH18:AI18)</f>
        <v>3.729</v>
      </c>
      <c r="AK18" s="125">
        <f>SUM(AK19:AK20)</f>
        <v>6.837</v>
      </c>
      <c r="AL18" s="125">
        <f>SUM(AL19:AL20)</f>
        <v>2.091</v>
      </c>
      <c r="AM18" s="124">
        <f>SUM(AK18:AL18)</f>
        <v>8.928</v>
      </c>
      <c r="AN18" s="125">
        <f>SUM(AN19:AN20)</f>
        <v>7.287</v>
      </c>
      <c r="AO18" s="125">
        <f>SUM(AO19:AO20)</f>
        <v>0.465</v>
      </c>
      <c r="AP18" s="124">
        <f>SUM(AN18:AO18)</f>
        <v>7.752</v>
      </c>
      <c r="AQ18" s="126">
        <f>AN18+AK18+AH18+AE18+AB18+Y18+V18+S18+P18+M18+J18+G18</f>
        <v>268.385</v>
      </c>
      <c r="AR18" s="127">
        <f>AO18+AL18+AI18+AF18+AC18+Z18+W18+T18+Q18+N18+K18+H18</f>
        <v>32.223</v>
      </c>
      <c r="AS18" s="124">
        <f>AP18+AM18+AJ18+AG18+AD18+AA18+X18+U18+R18+O18+L18+I18</f>
        <v>300.608</v>
      </c>
      <c r="AT18" s="26"/>
      <c r="AU18" s="26"/>
      <c r="AV18" s="229" t="s">
        <v>7</v>
      </c>
      <c r="AW18" s="229"/>
      <c r="AX18" s="229"/>
      <c r="AY18" s="230"/>
    </row>
    <row r="19" spans="1:51" s="3" customFormat="1" ht="20.25">
      <c r="A19" s="21"/>
      <c r="B19" s="29"/>
      <c r="C19" s="84" t="s">
        <v>109</v>
      </c>
      <c r="D19" s="85"/>
      <c r="E19" s="85"/>
      <c r="F19" s="86"/>
      <c r="G19" s="125">
        <v>29.049</v>
      </c>
      <c r="H19" s="125">
        <v>2.973</v>
      </c>
      <c r="I19" s="124">
        <f>SUM(G19:H19)</f>
        <v>32.022</v>
      </c>
      <c r="J19" s="125">
        <v>74.019</v>
      </c>
      <c r="K19" s="125">
        <v>16.25</v>
      </c>
      <c r="L19" s="124">
        <f>SUM(J19:K19)</f>
        <v>90.269</v>
      </c>
      <c r="M19" s="128">
        <v>49.116</v>
      </c>
      <c r="N19" s="125">
        <v>6.435</v>
      </c>
      <c r="O19" s="124">
        <f>SUM(M19:N19)</f>
        <v>55.551</v>
      </c>
      <c r="P19" s="128">
        <v>30.278</v>
      </c>
      <c r="Q19" s="125">
        <v>1.692</v>
      </c>
      <c r="R19" s="124">
        <f>Q19+P19</f>
        <v>31.97</v>
      </c>
      <c r="S19" s="128">
        <v>33.343</v>
      </c>
      <c r="T19" s="125">
        <v>0.19</v>
      </c>
      <c r="U19" s="124">
        <f>SUM(S19:T19)</f>
        <v>33.533</v>
      </c>
      <c r="V19" s="128">
        <v>16.217</v>
      </c>
      <c r="W19" s="125">
        <v>0.258</v>
      </c>
      <c r="X19" s="124">
        <f>SUM(V19:W19)</f>
        <v>16.474999999999998</v>
      </c>
      <c r="Y19" s="125">
        <v>8.045</v>
      </c>
      <c r="Z19" s="125">
        <v>0</v>
      </c>
      <c r="AA19" s="124">
        <f>SUM(Y19:Z19)</f>
        <v>8.045</v>
      </c>
      <c r="AB19" s="125">
        <v>4.492</v>
      </c>
      <c r="AC19" s="125">
        <v>0.404</v>
      </c>
      <c r="AD19" s="124">
        <f>SUM(AB19:AC19)</f>
        <v>4.896</v>
      </c>
      <c r="AE19" s="125">
        <v>7.381</v>
      </c>
      <c r="AF19" s="125">
        <v>0.039</v>
      </c>
      <c r="AG19" s="124">
        <f>SUM(AE19:AF19)</f>
        <v>7.42</v>
      </c>
      <c r="AH19" s="125">
        <v>2.303</v>
      </c>
      <c r="AI19" s="125">
        <v>1.426</v>
      </c>
      <c r="AJ19" s="124">
        <f>SUM(AH19:AI19)</f>
        <v>3.729</v>
      </c>
      <c r="AK19" s="125">
        <v>6.837</v>
      </c>
      <c r="AL19" s="125">
        <v>2.091</v>
      </c>
      <c r="AM19" s="124">
        <f>SUM(AK19:AL19)</f>
        <v>8.928</v>
      </c>
      <c r="AN19" s="125">
        <v>7.287</v>
      </c>
      <c r="AO19" s="125">
        <v>0.465</v>
      </c>
      <c r="AP19" s="124">
        <f>SUM(AN19:AO19)</f>
        <v>7.752</v>
      </c>
      <c r="AQ19" s="126">
        <f>AN19+AK19+AH19+AE19+AB19+Y19+V19+S19+P19+M19+J19+G19</f>
        <v>268.36699999999996</v>
      </c>
      <c r="AR19" s="127">
        <f>AO19+AL19+AI19+AF19+AC19+Z19+W19+T19+Q19+N19+K19+H19</f>
        <v>32.223</v>
      </c>
      <c r="AS19" s="124">
        <f>AQ19+AR19</f>
        <v>300.59</v>
      </c>
      <c r="AT19" s="234" t="s">
        <v>39</v>
      </c>
      <c r="AU19" s="235"/>
      <c r="AV19" s="235"/>
      <c r="AW19" s="236"/>
      <c r="AX19" s="34"/>
      <c r="AY19" s="24"/>
    </row>
    <row r="20" spans="1:51" s="3" customFormat="1" ht="21" thickBot="1">
      <c r="A20" s="21"/>
      <c r="B20" s="29"/>
      <c r="C20" s="237" t="s">
        <v>8</v>
      </c>
      <c r="D20" s="238"/>
      <c r="E20" s="238"/>
      <c r="F20" s="239"/>
      <c r="G20" s="129">
        <v>0.018</v>
      </c>
      <c r="H20" s="130">
        <v>0</v>
      </c>
      <c r="I20" s="131">
        <f>SUM(G20:H20)</f>
        <v>0.018</v>
      </c>
      <c r="J20" s="129">
        <v>0</v>
      </c>
      <c r="K20" s="130">
        <v>0</v>
      </c>
      <c r="L20" s="131">
        <f>SUM(J20:K20)</f>
        <v>0</v>
      </c>
      <c r="M20" s="130">
        <v>0</v>
      </c>
      <c r="N20" s="130">
        <v>0</v>
      </c>
      <c r="O20" s="131">
        <f>SUM(M20:N20)</f>
        <v>0</v>
      </c>
      <c r="P20" s="129">
        <v>0</v>
      </c>
      <c r="Q20" s="130">
        <v>0</v>
      </c>
      <c r="R20" s="131">
        <f>P20</f>
        <v>0</v>
      </c>
      <c r="S20" s="129">
        <v>0</v>
      </c>
      <c r="T20" s="130">
        <v>0</v>
      </c>
      <c r="U20" s="131">
        <f>SUM(S20:T20)</f>
        <v>0</v>
      </c>
      <c r="V20" s="129">
        <v>0</v>
      </c>
      <c r="W20" s="130">
        <v>0</v>
      </c>
      <c r="X20" s="131">
        <f>SUM(V20:W20)</f>
        <v>0</v>
      </c>
      <c r="Y20" s="130">
        <v>0</v>
      </c>
      <c r="Z20" s="130">
        <v>0</v>
      </c>
      <c r="AA20" s="131">
        <f>SUM(Y20:Z20)</f>
        <v>0</v>
      </c>
      <c r="AB20" s="130">
        <v>0</v>
      </c>
      <c r="AC20" s="130">
        <v>0</v>
      </c>
      <c r="AD20" s="131">
        <f>SUM(AB20:AC20)</f>
        <v>0</v>
      </c>
      <c r="AE20" s="130">
        <v>0</v>
      </c>
      <c r="AF20" s="130">
        <v>0</v>
      </c>
      <c r="AG20" s="131">
        <f>SUM(AE20:AF20)</f>
        <v>0</v>
      </c>
      <c r="AH20" s="130">
        <v>0</v>
      </c>
      <c r="AI20" s="130">
        <v>0</v>
      </c>
      <c r="AJ20" s="131">
        <f>SUM(AH20:AI20)</f>
        <v>0</v>
      </c>
      <c r="AK20" s="130">
        <v>0</v>
      </c>
      <c r="AL20" s="130">
        <v>0</v>
      </c>
      <c r="AM20" s="131">
        <f>SUM(AK20:AL20)</f>
        <v>0</v>
      </c>
      <c r="AN20" s="130">
        <v>0</v>
      </c>
      <c r="AO20" s="130">
        <v>0</v>
      </c>
      <c r="AP20" s="131">
        <f>SUM(AN20:AO20)</f>
        <v>0</v>
      </c>
      <c r="AQ20" s="132">
        <f>AN20+AK20+AH20+AE20+AB20+Y20+V20+S20+P20+M20+J20+G20</f>
        <v>0.018</v>
      </c>
      <c r="AR20" s="133">
        <f>AO20+AL20+AI20+AF20+AC20+Z20+W20+T20+Q20+N20+K20+H20</f>
        <v>0</v>
      </c>
      <c r="AS20" s="131">
        <f>AP20+AM20+AJ20+AG20+AD20+AA20+X20+U20+R20+O20+L20+I20</f>
        <v>0.018</v>
      </c>
      <c r="AT20" s="240" t="s">
        <v>9</v>
      </c>
      <c r="AU20" s="241"/>
      <c r="AV20" s="241"/>
      <c r="AW20" s="242"/>
      <c r="AX20" s="34"/>
      <c r="AY20" s="24"/>
    </row>
    <row r="21" spans="1:51" s="3" customFormat="1" ht="21" thickBot="1">
      <c r="A21" s="21"/>
      <c r="B21" s="22"/>
      <c r="C21" s="23"/>
      <c r="D21" s="23"/>
      <c r="E21" s="23"/>
      <c r="F21" s="23"/>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122"/>
      <c r="AR21" s="122"/>
      <c r="AS21" s="122"/>
      <c r="AT21" s="28"/>
      <c r="AU21" s="28"/>
      <c r="AV21" s="28"/>
      <c r="AW21" s="28"/>
      <c r="AX21" s="28"/>
      <c r="AY21" s="24"/>
    </row>
    <row r="22" spans="1:51" s="3" customFormat="1" ht="21" thickBot="1">
      <c r="A22" s="21" t="s">
        <v>10</v>
      </c>
      <c r="B22" s="22"/>
      <c r="C22" s="23"/>
      <c r="D22" s="23"/>
      <c r="E22" s="23"/>
      <c r="F22" s="23"/>
      <c r="G22" s="117">
        <f>G23</f>
        <v>19.876</v>
      </c>
      <c r="H22" s="177">
        <f>H23</f>
        <v>2.938</v>
      </c>
      <c r="I22" s="121">
        <f>G22+H22</f>
        <v>22.814</v>
      </c>
      <c r="J22" s="117">
        <f>J23</f>
        <v>18.531</v>
      </c>
      <c r="K22" s="121">
        <f>K23</f>
        <v>2.732</v>
      </c>
      <c r="L22" s="118">
        <f>J22+K22</f>
        <v>21.262999999999998</v>
      </c>
      <c r="M22" s="120">
        <f>M23</f>
        <v>16.585</v>
      </c>
      <c r="N22" s="177">
        <f>N23</f>
        <v>2.523</v>
      </c>
      <c r="O22" s="121">
        <f>M22+N22</f>
        <v>19.108</v>
      </c>
      <c r="P22" s="120">
        <f>P23</f>
        <v>17.693</v>
      </c>
      <c r="Q22" s="121">
        <f>Q23</f>
        <v>1.706</v>
      </c>
      <c r="R22" s="118">
        <f>P22+Q22</f>
        <v>19.399</v>
      </c>
      <c r="S22" s="120">
        <f>S23</f>
        <v>15.979000000000001</v>
      </c>
      <c r="T22" s="177">
        <f>T23</f>
        <v>1.8619999999999999</v>
      </c>
      <c r="U22" s="121">
        <f>S22+T22</f>
        <v>17.841</v>
      </c>
      <c r="V22" s="120">
        <f>V23</f>
        <v>16.997</v>
      </c>
      <c r="W22" s="121">
        <f>W23</f>
        <v>0.721</v>
      </c>
      <c r="X22" s="118">
        <f>V22+W22</f>
        <v>17.718</v>
      </c>
      <c r="Y22" s="120">
        <f>Y23</f>
        <v>18.349999999999998</v>
      </c>
      <c r="Z22" s="177">
        <f>Z23</f>
        <v>3.8269999999999995</v>
      </c>
      <c r="AA22" s="121">
        <f>Y22+Z22</f>
        <v>22.176999999999996</v>
      </c>
      <c r="AB22" s="120">
        <f>AB23</f>
        <v>19.321</v>
      </c>
      <c r="AC22" s="121">
        <f>AC23</f>
        <v>3.131</v>
      </c>
      <c r="AD22" s="118">
        <f>AB22+AC22</f>
        <v>22.452</v>
      </c>
      <c r="AE22" s="120">
        <f>AE23</f>
        <v>14.427999999999997</v>
      </c>
      <c r="AF22" s="177">
        <f>AF23</f>
        <v>2.076</v>
      </c>
      <c r="AG22" s="121">
        <f>AE22+AF22</f>
        <v>16.503999999999998</v>
      </c>
      <c r="AH22" s="120">
        <f>AH23</f>
        <v>12.993999999999998</v>
      </c>
      <c r="AI22" s="121">
        <f>AI23</f>
        <v>4.066</v>
      </c>
      <c r="AJ22" s="118">
        <f>AH22+AI22</f>
        <v>17.06</v>
      </c>
      <c r="AK22" s="120">
        <f>AK23</f>
        <v>14.789000000000001</v>
      </c>
      <c r="AL22" s="177">
        <f>AL23</f>
        <v>3.14</v>
      </c>
      <c r="AM22" s="121">
        <f>AK22+AL22</f>
        <v>17.929000000000002</v>
      </c>
      <c r="AN22" s="120">
        <f>AN23</f>
        <v>17.127</v>
      </c>
      <c r="AO22" s="121">
        <f>AO23</f>
        <v>3.2269999999999994</v>
      </c>
      <c r="AP22" s="118">
        <f>AN22+AO22</f>
        <v>20.354</v>
      </c>
      <c r="AQ22" s="120">
        <f>AQ23</f>
        <v>202.67000000000002</v>
      </c>
      <c r="AR22" s="177">
        <f>AR23</f>
        <v>31.948999999999998</v>
      </c>
      <c r="AS22" s="119">
        <f>AQ22+AR22</f>
        <v>234.61900000000003</v>
      </c>
      <c r="AT22" s="36"/>
      <c r="AU22" s="36"/>
      <c r="AV22" s="229" t="s">
        <v>11</v>
      </c>
      <c r="AW22" s="229"/>
      <c r="AX22" s="229"/>
      <c r="AY22" s="230"/>
    </row>
    <row r="23" spans="1:51" s="3" customFormat="1" ht="20.25">
      <c r="A23" s="21"/>
      <c r="B23" s="22"/>
      <c r="C23" s="243" t="s">
        <v>12</v>
      </c>
      <c r="D23" s="244"/>
      <c r="E23" s="244"/>
      <c r="F23" s="244"/>
      <c r="G23" s="134">
        <f>G24+G29</f>
        <v>19.876</v>
      </c>
      <c r="H23" s="135">
        <f>H24+H29</f>
        <v>2.938</v>
      </c>
      <c r="I23" s="136">
        <f>I24+I29</f>
        <v>22.814</v>
      </c>
      <c r="J23" s="134">
        <f aca="true" t="shared" si="1" ref="J23:O23">J24+J29</f>
        <v>18.531</v>
      </c>
      <c r="K23" s="135">
        <f t="shared" si="1"/>
        <v>2.732</v>
      </c>
      <c r="L23" s="136">
        <f t="shared" si="1"/>
        <v>21.262999999999998</v>
      </c>
      <c r="M23" s="134">
        <f t="shared" si="1"/>
        <v>16.585</v>
      </c>
      <c r="N23" s="136">
        <f t="shared" si="1"/>
        <v>2.523</v>
      </c>
      <c r="O23" s="180">
        <f t="shared" si="1"/>
        <v>19.107999999999997</v>
      </c>
      <c r="P23" s="134">
        <f>P24+P29</f>
        <v>17.693</v>
      </c>
      <c r="Q23" s="135">
        <f>Q24+Q29</f>
        <v>1.706</v>
      </c>
      <c r="R23" s="136">
        <f>Q23+P23</f>
        <v>19.399</v>
      </c>
      <c r="S23" s="137">
        <f aca="true" t="shared" si="2" ref="S23:AF23">S24+S29</f>
        <v>15.979000000000001</v>
      </c>
      <c r="T23" s="180">
        <f t="shared" si="2"/>
        <v>1.8619999999999999</v>
      </c>
      <c r="U23" s="180">
        <f t="shared" si="2"/>
        <v>17.841</v>
      </c>
      <c r="V23" s="137">
        <f t="shared" si="2"/>
        <v>16.997</v>
      </c>
      <c r="W23" s="138">
        <f t="shared" si="2"/>
        <v>0.721</v>
      </c>
      <c r="X23" s="135">
        <f t="shared" si="2"/>
        <v>17.718</v>
      </c>
      <c r="Y23" s="134">
        <f t="shared" si="2"/>
        <v>18.349999999999998</v>
      </c>
      <c r="Z23" s="135">
        <f t="shared" si="2"/>
        <v>3.8269999999999995</v>
      </c>
      <c r="AA23" s="136">
        <f t="shared" si="2"/>
        <v>22.177</v>
      </c>
      <c r="AB23" s="134">
        <f t="shared" si="2"/>
        <v>19.321</v>
      </c>
      <c r="AC23" s="135">
        <f t="shared" si="2"/>
        <v>3.131</v>
      </c>
      <c r="AD23" s="136">
        <f t="shared" si="2"/>
        <v>22.451999999999998</v>
      </c>
      <c r="AE23" s="137">
        <f t="shared" si="2"/>
        <v>14.427999999999997</v>
      </c>
      <c r="AF23" s="138">
        <f t="shared" si="2"/>
        <v>2.076</v>
      </c>
      <c r="AG23" s="139">
        <f aca="true" t="shared" si="3" ref="AG23:AG32">SUM(AE23:AF23)</f>
        <v>16.503999999999998</v>
      </c>
      <c r="AH23" s="134">
        <f>AH24+AH29</f>
        <v>12.993999999999998</v>
      </c>
      <c r="AI23" s="135">
        <f>AI24+AI29</f>
        <v>4.066</v>
      </c>
      <c r="AJ23" s="139">
        <f>SUM(AH23:AI23)</f>
        <v>17.06</v>
      </c>
      <c r="AK23" s="134">
        <f aca="true" t="shared" si="4" ref="AK23:AP23">AK24+AK29</f>
        <v>14.789000000000001</v>
      </c>
      <c r="AL23" s="180">
        <f t="shared" si="4"/>
        <v>3.14</v>
      </c>
      <c r="AM23" s="180">
        <f t="shared" si="4"/>
        <v>17.929000000000002</v>
      </c>
      <c r="AN23" s="134">
        <f t="shared" si="4"/>
        <v>17.127</v>
      </c>
      <c r="AO23" s="138">
        <f t="shared" si="4"/>
        <v>3.2269999999999994</v>
      </c>
      <c r="AP23" s="140">
        <f t="shared" si="4"/>
        <v>20.354</v>
      </c>
      <c r="AQ23" s="137">
        <f>+AQ24+AQ29</f>
        <v>202.67000000000002</v>
      </c>
      <c r="AR23" s="138">
        <f>+AR24+AR29</f>
        <v>31.948999999999998</v>
      </c>
      <c r="AS23" s="141">
        <f>AQ23+AR23</f>
        <v>234.61900000000003</v>
      </c>
      <c r="AT23" s="245" t="s">
        <v>13</v>
      </c>
      <c r="AU23" s="245"/>
      <c r="AV23" s="245"/>
      <c r="AW23" s="245"/>
      <c r="AX23" s="34"/>
      <c r="AY23" s="24"/>
    </row>
    <row r="24" spans="1:51" s="3" customFormat="1" ht="20.25">
      <c r="A24" s="21"/>
      <c r="B24" s="22"/>
      <c r="C24" s="30" t="s">
        <v>14</v>
      </c>
      <c r="D24" s="23"/>
      <c r="E24" s="23"/>
      <c r="F24" s="23"/>
      <c r="G24" s="142">
        <f>SUM(G25:G28)</f>
        <v>14.889000000000001</v>
      </c>
      <c r="H24" s="143">
        <f>SUM(H25:H28)</f>
        <v>2.281</v>
      </c>
      <c r="I24" s="139">
        <f aca="true" t="shared" si="5" ref="I24:I29">SUM(G24:H24)</f>
        <v>17.17</v>
      </c>
      <c r="J24" s="142">
        <f>SUM(J25:J28)</f>
        <v>14.490999999999998</v>
      </c>
      <c r="K24" s="143">
        <f>SUM(K25:K28)</f>
        <v>2.595</v>
      </c>
      <c r="L24" s="139">
        <f aca="true" t="shared" si="6" ref="L24:L29">SUM(J24:K24)</f>
        <v>17.086</v>
      </c>
      <c r="M24" s="142">
        <f>SUM(M25:M28)</f>
        <v>13.766</v>
      </c>
      <c r="N24" s="27">
        <f>SUM(N25:N28)</f>
        <v>2.5</v>
      </c>
      <c r="O24" s="139">
        <f aca="true" t="shared" si="7" ref="O24:O29">SUM(M24:N24)</f>
        <v>16.266</v>
      </c>
      <c r="P24" s="142">
        <f>SUM(P25:P28)</f>
        <v>13.855</v>
      </c>
      <c r="Q24" s="143">
        <f>SUM(Q25:Q28)</f>
        <v>1.702</v>
      </c>
      <c r="R24" s="155">
        <f aca="true" t="shared" si="8" ref="R24:R32">SUM(P24:Q24)</f>
        <v>15.557</v>
      </c>
      <c r="S24" s="142">
        <f>SUM(S25:S28)</f>
        <v>12.068000000000001</v>
      </c>
      <c r="T24" s="27">
        <f>SUM(T25:T28)</f>
        <v>1.861</v>
      </c>
      <c r="U24" s="139">
        <f aca="true" t="shared" si="9" ref="U24:U31">SUM(S24:T24)</f>
        <v>13.929000000000002</v>
      </c>
      <c r="V24" s="142">
        <f>SUM(V25:V28)</f>
        <v>12.718</v>
      </c>
      <c r="W24" s="143">
        <f>SUM(W25:W28)</f>
        <v>0.714</v>
      </c>
      <c r="X24" s="155">
        <f aca="true" t="shared" si="10" ref="X24:X30">SUM(V24:W24)</f>
        <v>13.432</v>
      </c>
      <c r="Y24" s="142">
        <f>SUM(Y25:Y28)</f>
        <v>13.825999999999999</v>
      </c>
      <c r="Z24" s="143">
        <f>SUM(Z25:Z28)</f>
        <v>2.0789999999999997</v>
      </c>
      <c r="AA24" s="139">
        <f aca="true" t="shared" si="11" ref="AA24:AA32">SUM(Y24:Z24)</f>
        <v>15.904999999999998</v>
      </c>
      <c r="AB24" s="142">
        <f>SUM(AB25:AB28)</f>
        <v>13.729000000000001</v>
      </c>
      <c r="AC24" s="143">
        <f>SUM(AC25:AC28)</f>
        <v>2.667</v>
      </c>
      <c r="AD24" s="139">
        <f aca="true" t="shared" si="12" ref="AD24:AD30">SUM(AB24:AC24)</f>
        <v>16.396</v>
      </c>
      <c r="AE24" s="144">
        <f>SUM(AE25:AE28)</f>
        <v>10.531999999999998</v>
      </c>
      <c r="AF24" s="145">
        <f>SUM(AF25:AF28)</f>
        <v>1.204</v>
      </c>
      <c r="AG24" s="146">
        <f t="shared" si="3"/>
        <v>11.735999999999999</v>
      </c>
      <c r="AH24" s="144">
        <f>SUM(AH25:AH28)</f>
        <v>9.582999999999998</v>
      </c>
      <c r="AI24" s="147">
        <f>SUM(AI25:AI28)</f>
        <v>2.29</v>
      </c>
      <c r="AJ24" s="146">
        <f aca="true" t="shared" si="13" ref="AJ24:AJ32">SUM(AH24:AI24)</f>
        <v>11.872999999999998</v>
      </c>
      <c r="AK24" s="142">
        <f>SUM(AK25:AK28)</f>
        <v>10.831000000000001</v>
      </c>
      <c r="AL24" s="143">
        <f>SUM(AL25:AL28)</f>
        <v>2.16</v>
      </c>
      <c r="AM24" s="148">
        <f aca="true" t="shared" si="14" ref="AM24:AM32">SUM(AK24:AL24)</f>
        <v>12.991000000000001</v>
      </c>
      <c r="AN24" s="142">
        <f>AN25+AN26+AN27+AN28</f>
        <v>12.167</v>
      </c>
      <c r="AO24" s="143">
        <f>SUM(AO25:AO28)</f>
        <v>2.0769999999999995</v>
      </c>
      <c r="AP24" s="139">
        <f aca="true" t="shared" si="15" ref="AP24:AP32">SUM(AN24:AO24)</f>
        <v>14.244</v>
      </c>
      <c r="AQ24" s="110">
        <f aca="true" t="shared" si="16" ref="AQ24:AR32">AN24+AK24+AH24+AE24+AB24+Y24+V24+S24+P24+M24+J24+G24</f>
        <v>152.455</v>
      </c>
      <c r="AR24" s="145">
        <f t="shared" si="16"/>
        <v>24.13</v>
      </c>
      <c r="AS24" s="141">
        <f>AQ24+AR24</f>
        <v>176.585</v>
      </c>
      <c r="AT24" s="28"/>
      <c r="AU24" s="28"/>
      <c r="AV24" s="28"/>
      <c r="AW24" s="28" t="s">
        <v>15</v>
      </c>
      <c r="AX24" s="34"/>
      <c r="AY24" s="24"/>
    </row>
    <row r="25" spans="1:51" s="3" customFormat="1" ht="20.25">
      <c r="A25" s="21"/>
      <c r="B25" s="22"/>
      <c r="C25" s="37"/>
      <c r="D25" s="38" t="s">
        <v>16</v>
      </c>
      <c r="E25" s="31"/>
      <c r="F25" s="31"/>
      <c r="G25" s="149">
        <v>1.569</v>
      </c>
      <c r="H25" s="150">
        <v>2.24</v>
      </c>
      <c r="I25" s="151">
        <f t="shared" si="5"/>
        <v>3.809</v>
      </c>
      <c r="J25" s="149">
        <v>1.277</v>
      </c>
      <c r="K25" s="150">
        <v>2.595</v>
      </c>
      <c r="L25" s="151">
        <f t="shared" si="6"/>
        <v>3.872</v>
      </c>
      <c r="M25" s="152">
        <v>1.43</v>
      </c>
      <c r="N25" s="99">
        <v>2.496</v>
      </c>
      <c r="O25" s="151">
        <f t="shared" si="7"/>
        <v>3.926</v>
      </c>
      <c r="P25" s="152">
        <v>1.466</v>
      </c>
      <c r="Q25" s="150">
        <v>1.629</v>
      </c>
      <c r="R25" s="178">
        <f t="shared" si="8"/>
        <v>3.0949999999999998</v>
      </c>
      <c r="S25" s="152">
        <v>1.626</v>
      </c>
      <c r="T25" s="99">
        <v>1.842</v>
      </c>
      <c r="U25" s="151">
        <f t="shared" si="9"/>
        <v>3.468</v>
      </c>
      <c r="V25" s="152">
        <v>2.294</v>
      </c>
      <c r="W25" s="150">
        <v>0.714</v>
      </c>
      <c r="X25" s="178">
        <f t="shared" si="10"/>
        <v>3.008</v>
      </c>
      <c r="Y25" s="150">
        <v>0.371</v>
      </c>
      <c r="Z25" s="150">
        <v>1.196</v>
      </c>
      <c r="AA25" s="151">
        <f t="shared" si="11"/>
        <v>1.567</v>
      </c>
      <c r="AB25" s="150">
        <v>1.283</v>
      </c>
      <c r="AC25" s="150">
        <v>2.667</v>
      </c>
      <c r="AD25" s="151">
        <f t="shared" si="12"/>
        <v>3.9499999999999997</v>
      </c>
      <c r="AE25" s="150">
        <v>1.516</v>
      </c>
      <c r="AF25" s="150">
        <v>1.204</v>
      </c>
      <c r="AG25" s="139">
        <f t="shared" si="3"/>
        <v>2.7199999999999998</v>
      </c>
      <c r="AH25" s="150">
        <v>1.144</v>
      </c>
      <c r="AI25" s="150">
        <v>2.255</v>
      </c>
      <c r="AJ25" s="139">
        <f t="shared" si="13"/>
        <v>3.399</v>
      </c>
      <c r="AK25" s="149">
        <v>1.132</v>
      </c>
      <c r="AL25" s="150">
        <v>2.16</v>
      </c>
      <c r="AM25" s="153">
        <f t="shared" si="14"/>
        <v>3.292</v>
      </c>
      <c r="AN25" s="149">
        <v>0.781</v>
      </c>
      <c r="AO25" s="150">
        <v>2.014</v>
      </c>
      <c r="AP25" s="151">
        <f t="shared" si="15"/>
        <v>2.795</v>
      </c>
      <c r="AQ25" s="142">
        <f t="shared" si="16"/>
        <v>15.889</v>
      </c>
      <c r="AR25" s="154">
        <f t="shared" si="16"/>
        <v>23.012</v>
      </c>
      <c r="AS25" s="151">
        <f aca="true" t="shared" si="17" ref="AS25:AS32">AQ25+AR25</f>
        <v>38.900999999999996</v>
      </c>
      <c r="AT25" s="32"/>
      <c r="AU25" s="32"/>
      <c r="AV25" s="33" t="s">
        <v>17</v>
      </c>
      <c r="AW25" s="39"/>
      <c r="AX25" s="40"/>
      <c r="AY25" s="24"/>
    </row>
    <row r="26" spans="1:51" s="3" customFormat="1" ht="20.25">
      <c r="A26" s="21"/>
      <c r="B26" s="22"/>
      <c r="C26" s="37"/>
      <c r="D26" s="41" t="s">
        <v>18</v>
      </c>
      <c r="E26" s="23"/>
      <c r="F26" s="23"/>
      <c r="G26" s="142">
        <v>8.289</v>
      </c>
      <c r="H26" s="143">
        <v>0.041</v>
      </c>
      <c r="I26" s="155">
        <f t="shared" si="5"/>
        <v>8.33</v>
      </c>
      <c r="J26" s="142">
        <v>8.689</v>
      </c>
      <c r="K26" s="143">
        <v>0</v>
      </c>
      <c r="L26" s="155">
        <f t="shared" si="6"/>
        <v>8.689</v>
      </c>
      <c r="M26" s="154">
        <v>7.846</v>
      </c>
      <c r="N26" s="27">
        <v>0.004</v>
      </c>
      <c r="O26" s="139">
        <f t="shared" si="7"/>
        <v>7.85</v>
      </c>
      <c r="P26" s="154">
        <v>7.326</v>
      </c>
      <c r="Q26" s="143">
        <v>0.073</v>
      </c>
      <c r="R26" s="155">
        <f t="shared" si="8"/>
        <v>7.399</v>
      </c>
      <c r="S26" s="143">
        <v>5.329</v>
      </c>
      <c r="T26" s="27">
        <v>0.019</v>
      </c>
      <c r="U26" s="139">
        <f t="shared" si="9"/>
        <v>5.348</v>
      </c>
      <c r="V26" s="154">
        <v>6.71</v>
      </c>
      <c r="W26" s="143">
        <v>0</v>
      </c>
      <c r="X26" s="155">
        <f t="shared" si="10"/>
        <v>6.71</v>
      </c>
      <c r="Y26" s="143">
        <v>8.365</v>
      </c>
      <c r="Z26" s="143">
        <v>0.883</v>
      </c>
      <c r="AA26" s="155">
        <f t="shared" si="11"/>
        <v>9.248000000000001</v>
      </c>
      <c r="AB26" s="143">
        <v>6.983</v>
      </c>
      <c r="AC26" s="143">
        <v>0</v>
      </c>
      <c r="AD26" s="155">
        <f t="shared" si="12"/>
        <v>6.983</v>
      </c>
      <c r="AE26" s="143">
        <v>3.959</v>
      </c>
      <c r="AF26" s="143">
        <v>0</v>
      </c>
      <c r="AG26" s="139">
        <f t="shared" si="3"/>
        <v>3.959</v>
      </c>
      <c r="AH26" s="143">
        <v>4.773</v>
      </c>
      <c r="AI26" s="143">
        <v>0.035</v>
      </c>
      <c r="AJ26" s="139">
        <f t="shared" si="13"/>
        <v>4.808</v>
      </c>
      <c r="AK26" s="142">
        <v>6.131</v>
      </c>
      <c r="AL26" s="143">
        <v>0</v>
      </c>
      <c r="AM26" s="27">
        <f t="shared" si="14"/>
        <v>6.131</v>
      </c>
      <c r="AN26" s="142">
        <v>5.998</v>
      </c>
      <c r="AO26" s="143">
        <v>0.061</v>
      </c>
      <c r="AP26" s="155">
        <f t="shared" si="15"/>
        <v>6.059</v>
      </c>
      <c r="AQ26" s="142">
        <f t="shared" si="16"/>
        <v>80.39800000000001</v>
      </c>
      <c r="AR26" s="154">
        <f t="shared" si="16"/>
        <v>1.1159999999999999</v>
      </c>
      <c r="AS26" s="139">
        <f t="shared" si="17"/>
        <v>81.51400000000001</v>
      </c>
      <c r="AT26" s="28"/>
      <c r="AU26" s="28"/>
      <c r="AV26" s="42" t="s">
        <v>19</v>
      </c>
      <c r="AW26" s="39"/>
      <c r="AX26" s="40"/>
      <c r="AY26" s="24"/>
    </row>
    <row r="27" spans="1:51" s="3" customFormat="1" ht="20.25">
      <c r="A27" s="21"/>
      <c r="B27" s="22"/>
      <c r="C27" s="37"/>
      <c r="D27" s="41" t="s">
        <v>103</v>
      </c>
      <c r="E27" s="23"/>
      <c r="F27" s="23"/>
      <c r="G27" s="142">
        <v>4.849</v>
      </c>
      <c r="H27" s="143">
        <v>0</v>
      </c>
      <c r="I27" s="155">
        <f t="shared" si="5"/>
        <v>4.849</v>
      </c>
      <c r="J27" s="142">
        <v>4.187</v>
      </c>
      <c r="K27" s="143">
        <v>0</v>
      </c>
      <c r="L27" s="155">
        <f t="shared" si="6"/>
        <v>4.187</v>
      </c>
      <c r="M27" s="154">
        <v>4.201</v>
      </c>
      <c r="N27" s="27">
        <v>0</v>
      </c>
      <c r="O27" s="139">
        <f t="shared" si="7"/>
        <v>4.201</v>
      </c>
      <c r="P27" s="154">
        <v>4.727</v>
      </c>
      <c r="Q27" s="143">
        <v>0</v>
      </c>
      <c r="R27" s="155">
        <f t="shared" si="8"/>
        <v>4.727</v>
      </c>
      <c r="S27" s="143">
        <v>4.845</v>
      </c>
      <c r="T27" s="27">
        <v>0</v>
      </c>
      <c r="U27" s="139">
        <f t="shared" si="9"/>
        <v>4.845</v>
      </c>
      <c r="V27" s="154">
        <v>3.407</v>
      </c>
      <c r="W27" s="143">
        <v>0</v>
      </c>
      <c r="X27" s="155">
        <f t="shared" si="10"/>
        <v>3.407</v>
      </c>
      <c r="Y27" s="143">
        <v>4.813</v>
      </c>
      <c r="Z27" s="143">
        <v>0</v>
      </c>
      <c r="AA27" s="155">
        <f t="shared" si="11"/>
        <v>4.813</v>
      </c>
      <c r="AB27" s="143">
        <v>5.098</v>
      </c>
      <c r="AC27" s="143">
        <v>0</v>
      </c>
      <c r="AD27" s="155">
        <f t="shared" si="12"/>
        <v>5.098</v>
      </c>
      <c r="AE27" s="143">
        <v>4.768</v>
      </c>
      <c r="AF27" s="143">
        <v>0</v>
      </c>
      <c r="AG27" s="139">
        <f t="shared" si="3"/>
        <v>4.768</v>
      </c>
      <c r="AH27" s="143">
        <v>3.402</v>
      </c>
      <c r="AI27" s="143">
        <v>0</v>
      </c>
      <c r="AJ27" s="139">
        <f t="shared" si="13"/>
        <v>3.402</v>
      </c>
      <c r="AK27" s="142">
        <v>3.345</v>
      </c>
      <c r="AL27" s="143">
        <v>0</v>
      </c>
      <c r="AM27" s="27">
        <f t="shared" si="14"/>
        <v>3.345</v>
      </c>
      <c r="AN27" s="142">
        <v>5.143</v>
      </c>
      <c r="AO27" s="143">
        <v>0.002</v>
      </c>
      <c r="AP27" s="155">
        <f t="shared" si="15"/>
        <v>5.145</v>
      </c>
      <c r="AQ27" s="144">
        <f t="shared" si="16"/>
        <v>52.785</v>
      </c>
      <c r="AR27" s="154">
        <f t="shared" si="16"/>
        <v>0.002</v>
      </c>
      <c r="AS27" s="139">
        <f t="shared" si="17"/>
        <v>52.787</v>
      </c>
      <c r="AT27" s="28"/>
      <c r="AU27" s="28"/>
      <c r="AV27" s="42" t="s">
        <v>105</v>
      </c>
      <c r="AW27" s="39"/>
      <c r="AX27" s="40"/>
      <c r="AY27" s="24"/>
    </row>
    <row r="28" spans="1:51" s="3" customFormat="1" ht="20.25">
      <c r="A28" s="21"/>
      <c r="B28" s="22"/>
      <c r="C28" s="37"/>
      <c r="D28" s="43" t="s">
        <v>104</v>
      </c>
      <c r="E28" s="44"/>
      <c r="F28" s="44"/>
      <c r="G28" s="156">
        <v>0.182</v>
      </c>
      <c r="H28" s="157">
        <v>0</v>
      </c>
      <c r="I28" s="141">
        <f t="shared" si="5"/>
        <v>0.182</v>
      </c>
      <c r="J28" s="156">
        <v>0.338</v>
      </c>
      <c r="K28" s="157">
        <v>0</v>
      </c>
      <c r="L28" s="141">
        <f t="shared" si="6"/>
        <v>0.338</v>
      </c>
      <c r="M28" s="145">
        <v>0.289</v>
      </c>
      <c r="N28" s="101">
        <v>0</v>
      </c>
      <c r="O28" s="141">
        <f t="shared" si="7"/>
        <v>0.289</v>
      </c>
      <c r="P28" s="145">
        <v>0.336</v>
      </c>
      <c r="Q28" s="157">
        <v>0</v>
      </c>
      <c r="R28" s="179">
        <f t="shared" si="8"/>
        <v>0.336</v>
      </c>
      <c r="S28" s="157">
        <v>0.268</v>
      </c>
      <c r="T28" s="101">
        <v>0</v>
      </c>
      <c r="U28" s="141">
        <f t="shared" si="9"/>
        <v>0.268</v>
      </c>
      <c r="V28" s="145">
        <v>0.307</v>
      </c>
      <c r="W28" s="157">
        <v>0</v>
      </c>
      <c r="X28" s="179">
        <f t="shared" si="10"/>
        <v>0.307</v>
      </c>
      <c r="Y28" s="157">
        <v>0.277</v>
      </c>
      <c r="Z28" s="157">
        <v>0</v>
      </c>
      <c r="AA28" s="141">
        <f t="shared" si="11"/>
        <v>0.277</v>
      </c>
      <c r="AB28" s="157">
        <v>0.365</v>
      </c>
      <c r="AC28" s="157">
        <v>0</v>
      </c>
      <c r="AD28" s="141">
        <f t="shared" si="12"/>
        <v>0.365</v>
      </c>
      <c r="AE28" s="157">
        <v>0.289</v>
      </c>
      <c r="AF28" s="157">
        <v>0</v>
      </c>
      <c r="AG28" s="139">
        <f t="shared" si="3"/>
        <v>0.289</v>
      </c>
      <c r="AH28" s="157">
        <v>0.264</v>
      </c>
      <c r="AI28" s="157">
        <v>0</v>
      </c>
      <c r="AJ28" s="139">
        <f t="shared" si="13"/>
        <v>0.264</v>
      </c>
      <c r="AK28" s="156">
        <v>0.223</v>
      </c>
      <c r="AL28" s="157">
        <v>0</v>
      </c>
      <c r="AM28" s="158">
        <f t="shared" si="14"/>
        <v>0.223</v>
      </c>
      <c r="AN28" s="156">
        <v>0.245</v>
      </c>
      <c r="AO28" s="157">
        <v>0</v>
      </c>
      <c r="AP28" s="141">
        <f t="shared" si="15"/>
        <v>0.245</v>
      </c>
      <c r="AQ28" s="144">
        <f t="shared" si="16"/>
        <v>3.3829999999999996</v>
      </c>
      <c r="AR28" s="145">
        <f t="shared" si="16"/>
        <v>0</v>
      </c>
      <c r="AS28" s="141">
        <f t="shared" si="17"/>
        <v>3.3829999999999996</v>
      </c>
      <c r="AT28" s="35"/>
      <c r="AU28" s="35"/>
      <c r="AV28" s="45" t="s">
        <v>106</v>
      </c>
      <c r="AW28" s="39"/>
      <c r="AX28" s="40"/>
      <c r="AY28" s="24"/>
    </row>
    <row r="29" spans="1:51" s="3" customFormat="1" ht="20.25">
      <c r="A29" s="21"/>
      <c r="B29" s="22"/>
      <c r="C29" s="37" t="s">
        <v>20</v>
      </c>
      <c r="D29" s="46"/>
      <c r="E29" s="23"/>
      <c r="F29" s="23"/>
      <c r="G29" s="142">
        <f>SUM(G30:G32)</f>
        <v>4.987</v>
      </c>
      <c r="H29" s="143">
        <f>SUM(H30:H32)</f>
        <v>0.657</v>
      </c>
      <c r="I29" s="139">
        <f t="shared" si="5"/>
        <v>5.644</v>
      </c>
      <c r="J29" s="142">
        <f>SUM(J30:J32)</f>
        <v>4.04</v>
      </c>
      <c r="K29" s="143">
        <f>SUM(K30:K32)</f>
        <v>0.137</v>
      </c>
      <c r="L29" s="139">
        <f t="shared" si="6"/>
        <v>4.177</v>
      </c>
      <c r="M29" s="154">
        <f>SUM(M30:M32)</f>
        <v>2.819</v>
      </c>
      <c r="N29" s="143">
        <f>SUM(N30:N32)</f>
        <v>0.023</v>
      </c>
      <c r="O29" s="139">
        <f t="shared" si="7"/>
        <v>2.842</v>
      </c>
      <c r="P29" s="154">
        <f>SUM(P30:P32)</f>
        <v>3.838</v>
      </c>
      <c r="Q29" s="143">
        <f>SUM(Q30:Q32)</f>
        <v>0.004</v>
      </c>
      <c r="R29" s="139">
        <f t="shared" si="8"/>
        <v>3.842</v>
      </c>
      <c r="S29" s="154">
        <f>SUM(S30:S32)</f>
        <v>3.911</v>
      </c>
      <c r="T29" s="148">
        <f>SUM(T30:T32)</f>
        <v>0.001</v>
      </c>
      <c r="U29" s="139">
        <f t="shared" si="9"/>
        <v>3.912</v>
      </c>
      <c r="V29" s="154">
        <f>SUM(V30:V32)</f>
        <v>4.279</v>
      </c>
      <c r="W29" s="143">
        <f>SUM(W30:W32)</f>
        <v>0.007</v>
      </c>
      <c r="X29" s="155">
        <f t="shared" si="10"/>
        <v>4.286</v>
      </c>
      <c r="Y29" s="143">
        <f>SUM(Y30:Y32)</f>
        <v>4.524</v>
      </c>
      <c r="Z29" s="143">
        <f>SUM(Z30:Z32)</f>
        <v>1.7479999999999998</v>
      </c>
      <c r="AA29" s="139">
        <f t="shared" si="11"/>
        <v>6.272</v>
      </c>
      <c r="AB29" s="143">
        <f>SUM(AB30:AB32)</f>
        <v>5.592</v>
      </c>
      <c r="AC29" s="143">
        <f>SUM(AC30:AC32)</f>
        <v>0.46399999999999997</v>
      </c>
      <c r="AD29" s="139">
        <f t="shared" si="12"/>
        <v>6.055999999999999</v>
      </c>
      <c r="AE29" s="143">
        <f>SUM(AE30:AE32)</f>
        <v>3.896</v>
      </c>
      <c r="AF29" s="143">
        <f>SUM(AF30:AF32)</f>
        <v>0.872</v>
      </c>
      <c r="AG29" s="146">
        <f t="shared" si="3"/>
        <v>4.768</v>
      </c>
      <c r="AH29" s="143">
        <f>SUM(AH30:AH32)</f>
        <v>3.4109999999999996</v>
      </c>
      <c r="AI29" s="143">
        <f>SUM(AI30:AI32)</f>
        <v>1.776</v>
      </c>
      <c r="AJ29" s="146">
        <f t="shared" si="13"/>
        <v>5.186999999999999</v>
      </c>
      <c r="AK29" s="142">
        <f>SUM(AK30:AK32)</f>
        <v>3.958</v>
      </c>
      <c r="AL29" s="143">
        <f>SUM(AL30:AL32)</f>
        <v>0.98</v>
      </c>
      <c r="AM29" s="148">
        <f t="shared" si="14"/>
        <v>4.938000000000001</v>
      </c>
      <c r="AN29" s="142">
        <f>SUM(AN30:AN32)</f>
        <v>4.96</v>
      </c>
      <c r="AO29" s="143">
        <f>SUM(AO30:AO32)</f>
        <v>1.15</v>
      </c>
      <c r="AP29" s="146">
        <f t="shared" si="15"/>
        <v>6.109999999999999</v>
      </c>
      <c r="AQ29" s="159">
        <f t="shared" si="16"/>
        <v>50.215</v>
      </c>
      <c r="AR29" s="147">
        <f t="shared" si="16"/>
        <v>7.818999999999997</v>
      </c>
      <c r="AS29" s="141">
        <f>AQ29+AR29</f>
        <v>58.034</v>
      </c>
      <c r="AT29" s="28"/>
      <c r="AU29" s="28"/>
      <c r="AV29" s="28"/>
      <c r="AW29" s="28" t="s">
        <v>21</v>
      </c>
      <c r="AX29" s="34"/>
      <c r="AY29" s="24"/>
    </row>
    <row r="30" spans="1:51" s="3" customFormat="1" ht="20.25">
      <c r="A30" s="21"/>
      <c r="B30" s="22"/>
      <c r="C30" s="37"/>
      <c r="D30" s="38" t="s">
        <v>22</v>
      </c>
      <c r="E30" s="31"/>
      <c r="F30" s="31"/>
      <c r="G30" s="149">
        <v>0.637</v>
      </c>
      <c r="H30" s="150">
        <v>0.045</v>
      </c>
      <c r="I30" s="151">
        <f>SUM(G30:H30)</f>
        <v>0.682</v>
      </c>
      <c r="J30" s="149">
        <v>1.156</v>
      </c>
      <c r="K30" s="150">
        <v>0</v>
      </c>
      <c r="L30" s="151">
        <f>SUM(J30:K30)</f>
        <v>1.156</v>
      </c>
      <c r="M30" s="152">
        <v>0.766</v>
      </c>
      <c r="N30" s="150">
        <v>0</v>
      </c>
      <c r="O30" s="151">
        <f>SUM(M30:N30)</f>
        <v>0.766</v>
      </c>
      <c r="P30" s="152">
        <v>0.599</v>
      </c>
      <c r="Q30" s="150">
        <v>0</v>
      </c>
      <c r="R30" s="151">
        <f t="shared" si="8"/>
        <v>0.599</v>
      </c>
      <c r="S30" s="152">
        <v>0.783</v>
      </c>
      <c r="T30" s="99">
        <v>0</v>
      </c>
      <c r="U30" s="151">
        <f t="shared" si="9"/>
        <v>0.783</v>
      </c>
      <c r="V30" s="152">
        <v>0.383</v>
      </c>
      <c r="W30" s="150">
        <v>0</v>
      </c>
      <c r="X30" s="178">
        <f t="shared" si="10"/>
        <v>0.383</v>
      </c>
      <c r="Y30" s="150">
        <v>1.268</v>
      </c>
      <c r="Z30" s="150">
        <v>0</v>
      </c>
      <c r="AA30" s="151">
        <f t="shared" si="11"/>
        <v>1.268</v>
      </c>
      <c r="AB30" s="150">
        <v>0.697</v>
      </c>
      <c r="AC30" s="150">
        <v>0</v>
      </c>
      <c r="AD30" s="151">
        <f t="shared" si="12"/>
        <v>0.697</v>
      </c>
      <c r="AE30" s="150">
        <v>0.665</v>
      </c>
      <c r="AF30" s="150">
        <v>0</v>
      </c>
      <c r="AG30" s="139">
        <f t="shared" si="3"/>
        <v>0.665</v>
      </c>
      <c r="AH30" s="150">
        <v>0.531</v>
      </c>
      <c r="AI30" s="150">
        <v>0</v>
      </c>
      <c r="AJ30" s="139">
        <f t="shared" si="13"/>
        <v>0.531</v>
      </c>
      <c r="AK30" s="149">
        <v>0.387</v>
      </c>
      <c r="AL30" s="150">
        <v>0</v>
      </c>
      <c r="AM30" s="153">
        <f t="shared" si="14"/>
        <v>0.387</v>
      </c>
      <c r="AN30" s="149">
        <v>0.619</v>
      </c>
      <c r="AO30" s="99">
        <v>0</v>
      </c>
      <c r="AP30" s="151">
        <f t="shared" si="15"/>
        <v>0.619</v>
      </c>
      <c r="AQ30" s="149">
        <f t="shared" si="16"/>
        <v>8.491</v>
      </c>
      <c r="AR30" s="152">
        <f t="shared" si="16"/>
        <v>0.045</v>
      </c>
      <c r="AS30" s="151">
        <f t="shared" si="17"/>
        <v>8.536</v>
      </c>
      <c r="AT30" s="246" t="s">
        <v>23</v>
      </c>
      <c r="AU30" s="246"/>
      <c r="AV30" s="247"/>
      <c r="AW30" s="28"/>
      <c r="AX30" s="34"/>
      <c r="AY30" s="24"/>
    </row>
    <row r="31" spans="1:51" s="3" customFormat="1" ht="20.25">
      <c r="A31" s="21"/>
      <c r="B31" s="22"/>
      <c r="C31" s="37"/>
      <c r="D31" s="41" t="s">
        <v>24</v>
      </c>
      <c r="E31" s="23"/>
      <c r="F31" s="23"/>
      <c r="G31" s="142">
        <v>2.169</v>
      </c>
      <c r="H31" s="143">
        <v>0</v>
      </c>
      <c r="I31" s="139">
        <f>SUM(G31:H31)</f>
        <v>2.169</v>
      </c>
      <c r="J31" s="142">
        <v>1.349</v>
      </c>
      <c r="K31" s="143">
        <v>0</v>
      </c>
      <c r="L31" s="139">
        <f>SUM(J31:K31)</f>
        <v>1.349</v>
      </c>
      <c r="M31" s="154">
        <v>1.116</v>
      </c>
      <c r="N31" s="143">
        <v>0</v>
      </c>
      <c r="O31" s="139">
        <f>SUM(M31:N31)</f>
        <v>1.116</v>
      </c>
      <c r="P31" s="154">
        <v>1.571</v>
      </c>
      <c r="Q31" s="143">
        <v>0</v>
      </c>
      <c r="R31" s="139">
        <f t="shared" si="8"/>
        <v>1.571</v>
      </c>
      <c r="S31" s="154">
        <v>1.846</v>
      </c>
      <c r="T31" s="143">
        <v>0.001</v>
      </c>
      <c r="U31" s="139">
        <f t="shared" si="9"/>
        <v>1.847</v>
      </c>
      <c r="V31" s="154">
        <v>2.707</v>
      </c>
      <c r="W31" s="143">
        <v>0.006</v>
      </c>
      <c r="X31" s="139">
        <f>V31+W31</f>
        <v>2.7129999999999996</v>
      </c>
      <c r="Y31" s="143">
        <v>1.801</v>
      </c>
      <c r="Z31" s="143">
        <v>1.388</v>
      </c>
      <c r="AA31" s="139">
        <f t="shared" si="11"/>
        <v>3.189</v>
      </c>
      <c r="AB31" s="143">
        <v>3.424</v>
      </c>
      <c r="AC31" s="143">
        <v>0.096</v>
      </c>
      <c r="AD31" s="139">
        <f>SUM(AB31:AC31)</f>
        <v>3.52</v>
      </c>
      <c r="AE31" s="143">
        <v>2.048</v>
      </c>
      <c r="AF31" s="143">
        <v>0.09</v>
      </c>
      <c r="AG31" s="139">
        <f t="shared" si="3"/>
        <v>2.138</v>
      </c>
      <c r="AH31" s="143">
        <v>1.825</v>
      </c>
      <c r="AI31" s="143">
        <v>0.777</v>
      </c>
      <c r="AJ31" s="139">
        <f t="shared" si="13"/>
        <v>2.602</v>
      </c>
      <c r="AK31" s="142">
        <v>1.597</v>
      </c>
      <c r="AL31" s="143">
        <v>0.113</v>
      </c>
      <c r="AM31" s="148">
        <f t="shared" si="14"/>
        <v>1.71</v>
      </c>
      <c r="AN31" s="142">
        <v>2.612</v>
      </c>
      <c r="AO31" s="143">
        <v>0.016</v>
      </c>
      <c r="AP31" s="139">
        <f t="shared" si="15"/>
        <v>2.628</v>
      </c>
      <c r="AQ31" s="142">
        <f t="shared" si="16"/>
        <v>24.065</v>
      </c>
      <c r="AR31" s="154">
        <f t="shared" si="16"/>
        <v>2.4869999999999997</v>
      </c>
      <c r="AS31" s="139">
        <f t="shared" si="17"/>
        <v>26.552</v>
      </c>
      <c r="AT31" s="248" t="s">
        <v>25</v>
      </c>
      <c r="AU31" s="248"/>
      <c r="AV31" s="249"/>
      <c r="AW31" s="39"/>
      <c r="AX31" s="40"/>
      <c r="AY31" s="24"/>
    </row>
    <row r="32" spans="1:51" s="3" customFormat="1" ht="20.25">
      <c r="A32" s="21"/>
      <c r="B32" s="22"/>
      <c r="C32" s="37"/>
      <c r="D32" s="43" t="s">
        <v>26</v>
      </c>
      <c r="E32" s="44"/>
      <c r="F32" s="44"/>
      <c r="G32" s="156">
        <v>2.181</v>
      </c>
      <c r="H32" s="157">
        <v>0.612</v>
      </c>
      <c r="I32" s="141">
        <f>SUM(G32:H32)</f>
        <v>2.793</v>
      </c>
      <c r="J32" s="156">
        <v>1.535</v>
      </c>
      <c r="K32" s="157">
        <v>0.137</v>
      </c>
      <c r="L32" s="141">
        <f>SUM(J32:K32)</f>
        <v>1.672</v>
      </c>
      <c r="M32" s="145">
        <v>0.937</v>
      </c>
      <c r="N32" s="157">
        <v>0.023</v>
      </c>
      <c r="O32" s="141">
        <f>SUM(M32:N32)</f>
        <v>0.9600000000000001</v>
      </c>
      <c r="P32" s="145">
        <v>1.668</v>
      </c>
      <c r="Q32" s="157">
        <v>0.004</v>
      </c>
      <c r="R32" s="141">
        <f t="shared" si="8"/>
        <v>1.672</v>
      </c>
      <c r="S32" s="145">
        <v>1.282</v>
      </c>
      <c r="T32" s="157">
        <v>0</v>
      </c>
      <c r="U32" s="141">
        <f>SUM(S32:T32)</f>
        <v>1.282</v>
      </c>
      <c r="V32" s="145">
        <v>1.189</v>
      </c>
      <c r="W32" s="157">
        <v>0.001</v>
      </c>
      <c r="X32" s="141">
        <f>SUM(V32:W32)</f>
        <v>1.19</v>
      </c>
      <c r="Y32" s="157">
        <v>1.455</v>
      </c>
      <c r="Z32" s="157">
        <v>0.36</v>
      </c>
      <c r="AA32" s="141">
        <f t="shared" si="11"/>
        <v>1.815</v>
      </c>
      <c r="AB32" s="157">
        <v>1.471</v>
      </c>
      <c r="AC32" s="157">
        <v>0.368</v>
      </c>
      <c r="AD32" s="141">
        <f>SUM(AB32:AC32)</f>
        <v>1.839</v>
      </c>
      <c r="AE32" s="157">
        <v>1.183</v>
      </c>
      <c r="AF32" s="157">
        <v>0.782</v>
      </c>
      <c r="AG32" s="139">
        <f t="shared" si="3"/>
        <v>1.965</v>
      </c>
      <c r="AH32" s="157">
        <v>1.055</v>
      </c>
      <c r="AI32" s="157">
        <v>0.999</v>
      </c>
      <c r="AJ32" s="139">
        <f t="shared" si="13"/>
        <v>2.054</v>
      </c>
      <c r="AK32" s="156">
        <v>1.974</v>
      </c>
      <c r="AL32" s="157">
        <v>0.867</v>
      </c>
      <c r="AM32" s="158">
        <f t="shared" si="14"/>
        <v>2.841</v>
      </c>
      <c r="AN32" s="156">
        <v>1.729</v>
      </c>
      <c r="AO32" s="157">
        <v>1.134</v>
      </c>
      <c r="AP32" s="141">
        <f t="shared" si="15"/>
        <v>2.863</v>
      </c>
      <c r="AQ32" s="142">
        <f t="shared" si="16"/>
        <v>17.659</v>
      </c>
      <c r="AR32" s="154">
        <f t="shared" si="16"/>
        <v>5.287000000000001</v>
      </c>
      <c r="AS32" s="139">
        <f t="shared" si="17"/>
        <v>22.945999999999998</v>
      </c>
      <c r="AT32" s="250" t="s">
        <v>27</v>
      </c>
      <c r="AU32" s="250"/>
      <c r="AV32" s="251"/>
      <c r="AW32" s="39"/>
      <c r="AX32" s="40"/>
      <c r="AY32" s="24"/>
    </row>
    <row r="33" spans="1:51" s="3" customFormat="1" ht="7.5" customHeight="1">
      <c r="A33" s="21"/>
      <c r="B33" s="22"/>
      <c r="C33" s="48"/>
      <c r="D33" s="49"/>
      <c r="E33" s="50"/>
      <c r="F33" s="50"/>
      <c r="G33" s="160"/>
      <c r="H33" s="161"/>
      <c r="I33" s="146"/>
      <c r="J33" s="160"/>
      <c r="K33" s="161"/>
      <c r="L33" s="146"/>
      <c r="M33" s="161"/>
      <c r="N33" s="161"/>
      <c r="O33" s="146"/>
      <c r="P33" s="161"/>
      <c r="Q33" s="161"/>
      <c r="R33" s="146"/>
      <c r="S33" s="161"/>
      <c r="T33" s="161"/>
      <c r="U33" s="146"/>
      <c r="V33" s="161"/>
      <c r="W33" s="161"/>
      <c r="X33" s="146"/>
      <c r="Y33" s="161"/>
      <c r="Z33" s="161"/>
      <c r="AA33" s="146"/>
      <c r="AB33" s="161"/>
      <c r="AC33" s="161"/>
      <c r="AD33" s="146"/>
      <c r="AE33" s="161"/>
      <c r="AF33" s="161"/>
      <c r="AG33" s="146"/>
      <c r="AH33" s="161"/>
      <c r="AI33" s="161"/>
      <c r="AJ33" s="146"/>
      <c r="AK33" s="160"/>
      <c r="AL33" s="161"/>
      <c r="AM33" s="162"/>
      <c r="AN33" s="160"/>
      <c r="AO33" s="161"/>
      <c r="AP33" s="146"/>
      <c r="AQ33" s="160"/>
      <c r="AR33" s="147"/>
      <c r="AS33" s="163"/>
      <c r="AT33" s="51"/>
      <c r="AU33" s="51"/>
      <c r="AV33" s="51"/>
      <c r="AW33" s="52"/>
      <c r="AX33" s="40"/>
      <c r="AY33" s="24"/>
    </row>
    <row r="34" spans="1:51" s="3" customFormat="1" ht="9.75" customHeight="1" thickBot="1">
      <c r="A34" s="21"/>
      <c r="B34" s="22"/>
      <c r="C34" s="23"/>
      <c r="D34" s="23"/>
      <c r="E34" s="23"/>
      <c r="F34" s="23"/>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75"/>
      <c r="AR34" s="27"/>
      <c r="AS34" s="27"/>
      <c r="AT34" s="28"/>
      <c r="AU34" s="28"/>
      <c r="AV34" s="28"/>
      <c r="AW34" s="28"/>
      <c r="AX34" s="28"/>
      <c r="AY34" s="24"/>
    </row>
    <row r="35" spans="1:51" s="3" customFormat="1" ht="21" thickBot="1">
      <c r="A35" s="21" t="s">
        <v>43</v>
      </c>
      <c r="B35" s="22"/>
      <c r="C35" s="23"/>
      <c r="D35" s="23"/>
      <c r="E35" s="23"/>
      <c r="F35" s="23"/>
      <c r="G35" s="120">
        <f>G37+G38+G36</f>
        <v>1.276</v>
      </c>
      <c r="H35" s="121">
        <f>H37+H38+H36</f>
        <v>-0.735</v>
      </c>
      <c r="I35" s="118">
        <f>G35+H35</f>
        <v>0.541</v>
      </c>
      <c r="J35" s="120">
        <f>J37+J38+J36</f>
        <v>-22.198999999999998</v>
      </c>
      <c r="K35" s="121">
        <f>K37+K38+K36</f>
        <v>-3.223</v>
      </c>
      <c r="L35" s="118">
        <f>J35+K35</f>
        <v>-25.421999999999997</v>
      </c>
      <c r="M35" s="120">
        <f>M37+M38+M36</f>
        <v>18.376</v>
      </c>
      <c r="N35" s="121">
        <f>N37+N38+N36</f>
        <v>10.091999999999999</v>
      </c>
      <c r="O35" s="118">
        <f>M35+N35</f>
        <v>28.468</v>
      </c>
      <c r="P35" s="120">
        <f>P37+P38+P36</f>
        <v>3.388</v>
      </c>
      <c r="Q35" s="121">
        <f>Q37+Q38+Q36</f>
        <v>-2.398</v>
      </c>
      <c r="R35" s="118">
        <f>P35+Q35</f>
        <v>0.9899999999999998</v>
      </c>
      <c r="S35" s="120">
        <f>S37+S38+S36</f>
        <v>32.164</v>
      </c>
      <c r="T35" s="121">
        <f>T37+T38+T36</f>
        <v>-4.901</v>
      </c>
      <c r="U35" s="118">
        <f>S35+T35</f>
        <v>27.263</v>
      </c>
      <c r="V35" s="120">
        <f>V37+V38+V36</f>
        <v>18.276</v>
      </c>
      <c r="W35" s="121">
        <f>W37+W38+W36</f>
        <v>-0.42299999999999993</v>
      </c>
      <c r="X35" s="118">
        <f>V35+W35</f>
        <v>17.853</v>
      </c>
      <c r="Y35" s="120">
        <f>Y37+Y38+Y36</f>
        <v>6.790000000000001</v>
      </c>
      <c r="Z35" s="121">
        <f>Z37+Z38+Z36</f>
        <v>-0.7010000000000001</v>
      </c>
      <c r="AA35" s="118">
        <f>Y35+Z35</f>
        <v>6.089</v>
      </c>
      <c r="AB35" s="120">
        <f>AB37+AB38+AB36</f>
        <v>14.802999999999999</v>
      </c>
      <c r="AC35" s="121">
        <f>AC37+AC38+AC36</f>
        <v>2.199</v>
      </c>
      <c r="AD35" s="118">
        <f>AB35+AC35</f>
        <v>17.002</v>
      </c>
      <c r="AE35" s="120">
        <f>AE37+AE38+AE36</f>
        <v>-10.122</v>
      </c>
      <c r="AF35" s="121">
        <f>AF37+AF38+AF36</f>
        <v>-3.7769999999999997</v>
      </c>
      <c r="AG35" s="118">
        <f>AE35+AF35</f>
        <v>-13.899</v>
      </c>
      <c r="AH35" s="120">
        <f>AH37+AH38+AH36</f>
        <v>4.6080000000000005</v>
      </c>
      <c r="AI35" s="121">
        <f>AI37+AI38+AI36</f>
        <v>0.12199999999999998</v>
      </c>
      <c r="AJ35" s="118">
        <f>AH35+AI35</f>
        <v>4.73</v>
      </c>
      <c r="AK35" s="120">
        <f>AK37+AK38+AK36</f>
        <v>6.096</v>
      </c>
      <c r="AL35" s="121">
        <f>AL37+AL38+AL36</f>
        <v>1.9600000000000002</v>
      </c>
      <c r="AM35" s="118">
        <f>AK35+AL35</f>
        <v>8.056000000000001</v>
      </c>
      <c r="AN35" s="120">
        <f>AN37+AN38+AN36</f>
        <v>10.064</v>
      </c>
      <c r="AO35" s="121">
        <f>AO37+AO38+AO36</f>
        <v>-1.475</v>
      </c>
      <c r="AP35" s="118">
        <f>AN35+AO35</f>
        <v>8.589</v>
      </c>
      <c r="AQ35" s="126">
        <f aca="true" t="shared" si="18" ref="AQ35:AR38">AN35+AK35+AH35+AE35+AB35+Y35+V35+S35+P35+M35+J35+G35</f>
        <v>83.52000000000001</v>
      </c>
      <c r="AR35" s="121">
        <f t="shared" si="18"/>
        <v>-3.260000000000001</v>
      </c>
      <c r="AS35" s="119">
        <f>AQ35+AR35</f>
        <v>80.26</v>
      </c>
      <c r="AT35" s="229" t="s">
        <v>112</v>
      </c>
      <c r="AU35" s="229"/>
      <c r="AV35" s="229"/>
      <c r="AW35" s="229"/>
      <c r="AX35" s="229"/>
      <c r="AY35" s="230"/>
    </row>
    <row r="36" spans="1:51" s="3" customFormat="1" ht="21.75" customHeight="1">
      <c r="A36" s="21"/>
      <c r="B36" s="22"/>
      <c r="C36" s="252" t="s">
        <v>52</v>
      </c>
      <c r="D36" s="253"/>
      <c r="E36" s="253"/>
      <c r="F36" s="254"/>
      <c r="G36" s="126">
        <v>2.797</v>
      </c>
      <c r="H36" s="127">
        <v>0</v>
      </c>
      <c r="I36" s="166">
        <f>H36+G36</f>
        <v>2.797</v>
      </c>
      <c r="J36" s="126">
        <v>6.126</v>
      </c>
      <c r="K36" s="127">
        <v>0</v>
      </c>
      <c r="L36" s="166">
        <f>K36+J36</f>
        <v>6.126</v>
      </c>
      <c r="M36" s="126">
        <v>6.585</v>
      </c>
      <c r="N36" s="127">
        <v>0</v>
      </c>
      <c r="O36" s="166">
        <f>N36+M36</f>
        <v>6.585</v>
      </c>
      <c r="P36" s="126">
        <v>2.828</v>
      </c>
      <c r="Q36" s="127">
        <v>0</v>
      </c>
      <c r="R36" s="166">
        <f>Q36+P36</f>
        <v>2.828</v>
      </c>
      <c r="S36" s="126">
        <v>15.23</v>
      </c>
      <c r="T36" s="127">
        <v>0</v>
      </c>
      <c r="U36" s="124">
        <f>SUM(S36:T36)</f>
        <v>15.23</v>
      </c>
      <c r="V36" s="126">
        <v>7.848</v>
      </c>
      <c r="W36" s="127">
        <v>0</v>
      </c>
      <c r="X36" s="124">
        <f>SUM(V36:W36)</f>
        <v>7.848</v>
      </c>
      <c r="Y36" s="126">
        <v>5.78</v>
      </c>
      <c r="Z36" s="127">
        <v>0</v>
      </c>
      <c r="AA36" s="139">
        <f>SUM(Y36:Z36)</f>
        <v>5.78</v>
      </c>
      <c r="AB36" s="126">
        <v>1.231</v>
      </c>
      <c r="AC36" s="127">
        <v>0</v>
      </c>
      <c r="AD36" s="166">
        <f>AC36+AB36</f>
        <v>1.231</v>
      </c>
      <c r="AE36" s="128">
        <v>1.13</v>
      </c>
      <c r="AF36" s="127">
        <v>0</v>
      </c>
      <c r="AG36" s="166">
        <f>AF36+AE36</f>
        <v>1.13</v>
      </c>
      <c r="AH36" s="128">
        <v>2.341</v>
      </c>
      <c r="AI36" s="127">
        <v>0</v>
      </c>
      <c r="AJ36" s="166">
        <f>SUM(AH36:AI36)</f>
        <v>2.341</v>
      </c>
      <c r="AK36" s="126">
        <v>2.538</v>
      </c>
      <c r="AL36" s="167">
        <v>0</v>
      </c>
      <c r="AM36" s="124">
        <f>SUM(AK36:AL36)</f>
        <v>2.538</v>
      </c>
      <c r="AN36" s="126">
        <v>3.627</v>
      </c>
      <c r="AO36" s="127">
        <v>0</v>
      </c>
      <c r="AP36" s="124">
        <f>SUM(AN36:AO36)</f>
        <v>3.627</v>
      </c>
      <c r="AQ36" s="126">
        <f t="shared" si="18"/>
        <v>58.06099999999999</v>
      </c>
      <c r="AR36" s="127">
        <f t="shared" si="18"/>
        <v>0</v>
      </c>
      <c r="AS36" s="124">
        <f>AQ36+AR36</f>
        <v>58.06099999999999</v>
      </c>
      <c r="AT36" s="108"/>
      <c r="AU36" s="255" t="s">
        <v>53</v>
      </c>
      <c r="AV36" s="255"/>
      <c r="AW36" s="256"/>
      <c r="AX36" s="28"/>
      <c r="AY36" s="24"/>
    </row>
    <row r="37" spans="1:51" s="3" customFormat="1" ht="20.25">
      <c r="A37" s="53"/>
      <c r="B37" s="23"/>
      <c r="C37" s="53" t="s">
        <v>44</v>
      </c>
      <c r="D37" s="23"/>
      <c r="E37" s="23"/>
      <c r="F37" s="24"/>
      <c r="G37" s="143">
        <v>-1.342</v>
      </c>
      <c r="H37" s="154">
        <v>-0.735</v>
      </c>
      <c r="I37" s="139">
        <f>SUM(G37:H37)</f>
        <v>-2.077</v>
      </c>
      <c r="J37" s="143">
        <v>-13.479</v>
      </c>
      <c r="K37" s="154">
        <v>-0.226</v>
      </c>
      <c r="L37" s="139">
        <f>SUM(J37:K37)</f>
        <v>-13.705</v>
      </c>
      <c r="M37" s="142">
        <v>15.998</v>
      </c>
      <c r="N37" s="154">
        <v>5.701</v>
      </c>
      <c r="O37" s="139">
        <f>SUM(M37:N37)</f>
        <v>21.698999999999998</v>
      </c>
      <c r="P37" s="142">
        <v>-1.323</v>
      </c>
      <c r="Q37" s="154">
        <v>-0.061</v>
      </c>
      <c r="R37" s="139">
        <f>SUM(P37:Q37)</f>
        <v>-1.384</v>
      </c>
      <c r="S37" s="142">
        <v>18.402</v>
      </c>
      <c r="T37" s="154">
        <v>-4.604</v>
      </c>
      <c r="U37" s="139">
        <f>SUM(S37:T37)</f>
        <v>13.798000000000002</v>
      </c>
      <c r="V37" s="142">
        <v>10.388</v>
      </c>
      <c r="W37" s="154">
        <v>-0.824</v>
      </c>
      <c r="X37" s="139">
        <f>SUM(V37:W37)</f>
        <v>9.564</v>
      </c>
      <c r="Y37" s="143">
        <v>1.993</v>
      </c>
      <c r="Z37" s="154">
        <v>-1.86</v>
      </c>
      <c r="AA37" s="139">
        <f>SUM(Y37:Z37)</f>
        <v>0.133</v>
      </c>
      <c r="AB37" s="143">
        <v>12.539</v>
      </c>
      <c r="AC37" s="154">
        <v>3.532</v>
      </c>
      <c r="AD37" s="139">
        <f>SUM(AB37:AC37)</f>
        <v>16.070999999999998</v>
      </c>
      <c r="AE37" s="143">
        <v>-11.312</v>
      </c>
      <c r="AF37" s="154">
        <v>-3.747</v>
      </c>
      <c r="AG37" s="139">
        <f>SUM(AE37:AF37)</f>
        <v>-15.059</v>
      </c>
      <c r="AH37" s="142">
        <v>2.293</v>
      </c>
      <c r="AI37" s="154">
        <v>-0.116</v>
      </c>
      <c r="AJ37" s="155">
        <f>SUM(AH37:AI37)</f>
        <v>2.177</v>
      </c>
      <c r="AK37" s="143">
        <v>3.567</v>
      </c>
      <c r="AL37" s="154">
        <v>1.989</v>
      </c>
      <c r="AM37" s="139">
        <f>SUM(AK37:AL37)</f>
        <v>5.556</v>
      </c>
      <c r="AN37" s="143">
        <v>5.922</v>
      </c>
      <c r="AO37" s="143">
        <v>-1.01</v>
      </c>
      <c r="AP37" s="139">
        <f>SUM(AN37:AO37)</f>
        <v>4.912</v>
      </c>
      <c r="AQ37" s="142">
        <f t="shared" si="18"/>
        <v>43.646</v>
      </c>
      <c r="AR37" s="154">
        <f t="shared" si="18"/>
        <v>-1.9610000000000007</v>
      </c>
      <c r="AS37" s="155">
        <f>AQ37+AR37</f>
        <v>41.685</v>
      </c>
      <c r="AT37" s="257" t="s">
        <v>54</v>
      </c>
      <c r="AU37" s="258"/>
      <c r="AV37" s="258"/>
      <c r="AW37" s="259"/>
      <c r="AX37" s="28"/>
      <c r="AY37" s="24"/>
    </row>
    <row r="38" spans="1:51" s="3" customFormat="1" ht="21" thickBot="1">
      <c r="A38" s="53"/>
      <c r="B38" s="23"/>
      <c r="C38" s="56" t="s">
        <v>28</v>
      </c>
      <c r="D38" s="57"/>
      <c r="E38" s="57"/>
      <c r="F38" s="67"/>
      <c r="G38" s="129">
        <v>-0.179</v>
      </c>
      <c r="H38" s="164">
        <v>0</v>
      </c>
      <c r="I38" s="131">
        <f>SUM(G38:H38)</f>
        <v>-0.179</v>
      </c>
      <c r="J38" s="129">
        <v>-14.846</v>
      </c>
      <c r="K38" s="164">
        <v>-2.997</v>
      </c>
      <c r="L38" s="131">
        <f>SUM(J38:K38)</f>
        <v>-17.843</v>
      </c>
      <c r="M38" s="129">
        <v>-4.207</v>
      </c>
      <c r="N38" s="164">
        <v>4.391</v>
      </c>
      <c r="O38" s="131">
        <f>SUM(M38:N38)</f>
        <v>0.18400000000000016</v>
      </c>
      <c r="P38" s="129">
        <v>1.883</v>
      </c>
      <c r="Q38" s="164">
        <v>-2.337</v>
      </c>
      <c r="R38" s="131">
        <f>SUM(P38:Q38)</f>
        <v>-0.4540000000000002</v>
      </c>
      <c r="S38" s="129">
        <v>-1.468</v>
      </c>
      <c r="T38" s="164">
        <v>-0.297</v>
      </c>
      <c r="U38" s="131">
        <f>SUM(S38:T38)</f>
        <v>-1.765</v>
      </c>
      <c r="V38" s="129">
        <v>0.04</v>
      </c>
      <c r="W38" s="164">
        <v>0.401</v>
      </c>
      <c r="X38" s="131">
        <f>SUM(V38:W38)</f>
        <v>0.441</v>
      </c>
      <c r="Y38" s="129">
        <v>-0.983</v>
      </c>
      <c r="Z38" s="164">
        <v>1.159</v>
      </c>
      <c r="AA38" s="131">
        <f>SUM(Y38:Z38)</f>
        <v>0.17600000000000005</v>
      </c>
      <c r="AB38" s="129">
        <v>1.033</v>
      </c>
      <c r="AC38" s="164">
        <v>-1.333</v>
      </c>
      <c r="AD38" s="131">
        <f>SUM(AB38:AC38)</f>
        <v>-0.30000000000000004</v>
      </c>
      <c r="AE38" s="129">
        <v>0.06</v>
      </c>
      <c r="AF38" s="164">
        <v>-0.03</v>
      </c>
      <c r="AG38" s="131">
        <f>SUM(AE38:AF38)</f>
        <v>0.03</v>
      </c>
      <c r="AH38" s="129">
        <v>-0.026</v>
      </c>
      <c r="AI38" s="164">
        <v>0.238</v>
      </c>
      <c r="AJ38" s="165">
        <f>SUM(AH38:AI38)</f>
        <v>0.212</v>
      </c>
      <c r="AK38" s="129">
        <v>-0.009</v>
      </c>
      <c r="AL38" s="164">
        <v>-0.029</v>
      </c>
      <c r="AM38" s="131">
        <f>SUM(AK38:AL38)</f>
        <v>-0.038</v>
      </c>
      <c r="AN38" s="130">
        <v>0.515</v>
      </c>
      <c r="AO38" s="164">
        <v>-0.465</v>
      </c>
      <c r="AP38" s="131">
        <f>SUM(AN38:AO38)</f>
        <v>0.04999999999999999</v>
      </c>
      <c r="AQ38" s="129">
        <f t="shared" si="18"/>
        <v>-18.186999999999998</v>
      </c>
      <c r="AR38" s="164">
        <f t="shared" si="18"/>
        <v>-1.299</v>
      </c>
      <c r="AS38" s="165">
        <f>AQ38+AR38</f>
        <v>-19.485999999999997</v>
      </c>
      <c r="AT38" s="260" t="s">
        <v>107</v>
      </c>
      <c r="AU38" s="260"/>
      <c r="AV38" s="260"/>
      <c r="AW38" s="261"/>
      <c r="AX38" s="55"/>
      <c r="AY38" s="24"/>
    </row>
    <row r="39" spans="1:57" ht="13.5" thickBot="1">
      <c r="A39" s="104"/>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05"/>
      <c r="BD39" s="2"/>
      <c r="BE39" s="2"/>
    </row>
    <row r="40" spans="1:55" s="3" customFormat="1" ht="21" thickBot="1">
      <c r="A40" s="61" t="s">
        <v>114</v>
      </c>
      <c r="B40" s="62"/>
      <c r="C40" s="62"/>
      <c r="D40" s="62"/>
      <c r="E40" s="62"/>
      <c r="F40" s="62"/>
      <c r="G40" s="120">
        <f>G16+G18-G22-G35</f>
        <v>93.51100000000001</v>
      </c>
      <c r="H40" s="121">
        <f>H16+H18-H22-H35</f>
        <v>2.7829999999999995</v>
      </c>
      <c r="I40" s="118">
        <f>H40+G40</f>
        <v>96.29400000000001</v>
      </c>
      <c r="J40" s="120">
        <f>J16+J18-J22-J35</f>
        <v>171.19799999999998</v>
      </c>
      <c r="K40" s="121">
        <f>K16+K18-K22-K35</f>
        <v>19.524</v>
      </c>
      <c r="L40" s="118">
        <f>K40+J40</f>
        <v>190.72199999999998</v>
      </c>
      <c r="M40" s="120">
        <f>M16+M18-M22-M35</f>
        <v>185.35299999999995</v>
      </c>
      <c r="N40" s="121">
        <f>N16+N18-N22-N35</f>
        <v>13.344000000000001</v>
      </c>
      <c r="O40" s="118">
        <f>N40+M40</f>
        <v>198.69699999999995</v>
      </c>
      <c r="P40" s="120">
        <f>P16+P18-P22-P35</f>
        <v>194.54999999999993</v>
      </c>
      <c r="Q40" s="121">
        <f>Q16+Q18-Q22-Q35</f>
        <v>15.728000000000002</v>
      </c>
      <c r="R40" s="118">
        <f>Q40+P40</f>
        <v>210.27799999999993</v>
      </c>
      <c r="S40" s="120">
        <f>S16+S18-S22-S35</f>
        <v>179.7499999999999</v>
      </c>
      <c r="T40" s="121">
        <f>T16+T18-T22-T35</f>
        <v>18.957</v>
      </c>
      <c r="U40" s="118">
        <f>T40+S40</f>
        <v>198.70699999999988</v>
      </c>
      <c r="V40" s="120">
        <f>V16+V18-V22-V35</f>
        <v>160.69399999999985</v>
      </c>
      <c r="W40" s="121">
        <f>W16+W18-W22-W35</f>
        <v>18.916999999999998</v>
      </c>
      <c r="X40" s="118">
        <f>W40+V40</f>
        <v>179.61099999999985</v>
      </c>
      <c r="Y40" s="120">
        <f>Y16+Y18-Y22-Y35</f>
        <v>143.59899999999985</v>
      </c>
      <c r="Z40" s="121">
        <f>Z16+Z18-Z22-Z35</f>
        <v>15.790999999999999</v>
      </c>
      <c r="AA40" s="118">
        <f>Z40+Y40</f>
        <v>159.38999999999984</v>
      </c>
      <c r="AB40" s="120">
        <f>AB16+AB18-AB22-AB35</f>
        <v>113.96699999999984</v>
      </c>
      <c r="AC40" s="121">
        <f>AC16+AC18-AC22-AC35</f>
        <v>10.865</v>
      </c>
      <c r="AD40" s="118">
        <f>AC40+AB40</f>
        <v>124.83199999999984</v>
      </c>
      <c r="AE40" s="120">
        <f>AE16+AE18-AE22-AE35</f>
        <v>117.04199999999985</v>
      </c>
      <c r="AF40" s="121">
        <f>AF16+AF18-AF22-AF35</f>
        <v>12.604999999999999</v>
      </c>
      <c r="AG40" s="118">
        <f>AF40+AE40</f>
        <v>129.64699999999985</v>
      </c>
      <c r="AH40" s="120">
        <f>AH16+AH18-AH22-AH35</f>
        <v>101.74299999999984</v>
      </c>
      <c r="AI40" s="121">
        <f>AI16+AI18-AI22-AI35</f>
        <v>9.843</v>
      </c>
      <c r="AJ40" s="118">
        <f>AI40+AH40</f>
        <v>111.58599999999984</v>
      </c>
      <c r="AK40" s="120">
        <f>AK16+AK18-AK22-AK35</f>
        <v>87.69499999999984</v>
      </c>
      <c r="AL40" s="121">
        <f>AL16+AL18-AL22-AL35</f>
        <v>6.8340000000000005</v>
      </c>
      <c r="AM40" s="118">
        <f>AL40+AK40</f>
        <v>94.52899999999984</v>
      </c>
      <c r="AN40" s="120">
        <f>AN16+AN18-AN22-AN35</f>
        <v>67.79099999999985</v>
      </c>
      <c r="AO40" s="121">
        <f>AO16+AO18-AO22-AO35</f>
        <v>5.547000000000001</v>
      </c>
      <c r="AP40" s="118">
        <f>AO40+AN40</f>
        <v>73.33799999999985</v>
      </c>
      <c r="AQ40" s="120">
        <f>AQ16+AQ18-AQ22-AQ35</f>
        <v>67.79099999999997</v>
      </c>
      <c r="AR40" s="121">
        <f>AR16+AR18-AR22-AR35</f>
        <v>5.547000000000001</v>
      </c>
      <c r="AS40" s="118">
        <f>AR40+AQ40</f>
        <v>73.33799999999997</v>
      </c>
      <c r="AT40" s="61" t="s">
        <v>56</v>
      </c>
      <c r="AU40" s="63"/>
      <c r="AV40" s="62"/>
      <c r="AW40" s="64"/>
      <c r="AX40" s="64"/>
      <c r="AY40" s="65"/>
      <c r="AZ40" s="28"/>
      <c r="BA40" s="28"/>
      <c r="BB40" s="26"/>
      <c r="BC40" s="66" t="s">
        <v>29</v>
      </c>
    </row>
    <row r="41" spans="1:56" s="3" customFormat="1" ht="21" thickBot="1">
      <c r="A41" s="59" t="s">
        <v>45</v>
      </c>
      <c r="B41" s="60"/>
      <c r="C41" s="23"/>
      <c r="D41" s="54"/>
      <c r="E41" s="54"/>
      <c r="F41" s="54"/>
      <c r="G41" s="224" t="s">
        <v>97</v>
      </c>
      <c r="H41" s="218"/>
      <c r="I41" s="218"/>
      <c r="J41" s="218" t="s">
        <v>61</v>
      </c>
      <c r="K41" s="218"/>
      <c r="L41" s="218"/>
      <c r="M41" s="218" t="s">
        <v>62</v>
      </c>
      <c r="N41" s="218"/>
      <c r="O41" s="218"/>
      <c r="P41" s="218" t="s">
        <v>66</v>
      </c>
      <c r="Q41" s="218"/>
      <c r="R41" s="218"/>
      <c r="S41" s="218" t="s">
        <v>67</v>
      </c>
      <c r="T41" s="218"/>
      <c r="U41" s="218"/>
      <c r="V41" s="218" t="s">
        <v>68</v>
      </c>
      <c r="W41" s="218"/>
      <c r="X41" s="218"/>
      <c r="Y41" s="218" t="s">
        <v>69</v>
      </c>
      <c r="Z41" s="218"/>
      <c r="AA41" s="218"/>
      <c r="AB41" s="218" t="s">
        <v>70</v>
      </c>
      <c r="AC41" s="218"/>
      <c r="AD41" s="218"/>
      <c r="AE41" s="218" t="s">
        <v>71</v>
      </c>
      <c r="AF41" s="218"/>
      <c r="AG41" s="218"/>
      <c r="AH41" s="218" t="s">
        <v>65</v>
      </c>
      <c r="AI41" s="218"/>
      <c r="AJ41" s="218"/>
      <c r="AK41" s="218" t="s">
        <v>64</v>
      </c>
      <c r="AL41" s="218"/>
      <c r="AM41" s="218"/>
      <c r="AN41" s="232" t="s">
        <v>63</v>
      </c>
      <c r="AO41" s="232"/>
      <c r="AP41" s="232"/>
      <c r="AQ41" s="262" t="s">
        <v>63</v>
      </c>
      <c r="AR41" s="232"/>
      <c r="AS41" s="232"/>
      <c r="AT41" s="255" t="s">
        <v>55</v>
      </c>
      <c r="AU41" s="255"/>
      <c r="AV41" s="255"/>
      <c r="AW41" s="255"/>
      <c r="AX41" s="255"/>
      <c r="AY41" s="256"/>
      <c r="AZ41" s="28"/>
      <c r="BA41" s="28"/>
      <c r="BB41" s="28"/>
      <c r="BC41" s="24"/>
      <c r="BD41" s="168"/>
    </row>
    <row r="42" spans="1:55" s="3" customFormat="1" ht="20.25">
      <c r="A42" s="184" t="s">
        <v>46</v>
      </c>
      <c r="B42" s="185" t="s">
        <v>47</v>
      </c>
      <c r="C42" s="186"/>
      <c r="D42" s="169"/>
      <c r="E42" s="169"/>
      <c r="F42" s="170"/>
      <c r="G42" s="125">
        <f>G43+G44</f>
        <v>121.832</v>
      </c>
      <c r="H42" s="125">
        <f>H43+H44</f>
        <v>9.851</v>
      </c>
      <c r="I42" s="124">
        <f>H42+G42</f>
        <v>131.683</v>
      </c>
      <c r="J42" s="125">
        <f>J43+J44</f>
        <v>171.198</v>
      </c>
      <c r="K42" s="125">
        <f>K43+K44</f>
        <v>19.524</v>
      </c>
      <c r="L42" s="124">
        <f>K42+J42</f>
        <v>190.722</v>
      </c>
      <c r="M42" s="125">
        <f>M43+M44</f>
        <v>185.353</v>
      </c>
      <c r="N42" s="125">
        <f>N43+N44</f>
        <v>13.344000000000001</v>
      </c>
      <c r="O42" s="124">
        <f>N42+M42</f>
        <v>198.697</v>
      </c>
      <c r="P42" s="125">
        <f>P43+P44</f>
        <v>194.55</v>
      </c>
      <c r="Q42" s="125">
        <f>Q43+Q44</f>
        <v>15.728000000000002</v>
      </c>
      <c r="R42" s="124">
        <f>Q42+P42</f>
        <v>210.27800000000002</v>
      </c>
      <c r="S42" s="125">
        <f>S43+S44</f>
        <v>179.75</v>
      </c>
      <c r="T42" s="125">
        <f>T43+T44</f>
        <v>18.957</v>
      </c>
      <c r="U42" s="124">
        <f>T42+S42</f>
        <v>198.707</v>
      </c>
      <c r="V42" s="125">
        <f>V43+V44</f>
        <v>160.69400000000002</v>
      </c>
      <c r="W42" s="125">
        <f>W43+W44</f>
        <v>18.917</v>
      </c>
      <c r="X42" s="124">
        <f>W42+V42</f>
        <v>179.61100000000002</v>
      </c>
      <c r="Y42" s="125">
        <f>Y43+Y44</f>
        <v>143.599</v>
      </c>
      <c r="Z42" s="125">
        <f>Z43+Z44</f>
        <v>15.791</v>
      </c>
      <c r="AA42" s="124">
        <f>Z42+Y42</f>
        <v>159.39</v>
      </c>
      <c r="AB42" s="125">
        <f>AB43+AB44</f>
        <v>113.96700000000001</v>
      </c>
      <c r="AC42" s="125">
        <f>AC43+AC44</f>
        <v>10.865</v>
      </c>
      <c r="AD42" s="124">
        <f>AC42+AB42</f>
        <v>124.83200000000001</v>
      </c>
      <c r="AE42" s="125">
        <f>AE43+AE44</f>
        <v>117.042</v>
      </c>
      <c r="AF42" s="125">
        <f>AF43+AF44</f>
        <v>12.605</v>
      </c>
      <c r="AG42" s="124">
        <f>AF42+AE42</f>
        <v>129.647</v>
      </c>
      <c r="AH42" s="125">
        <f>AH43+AH44</f>
        <v>101.743</v>
      </c>
      <c r="AI42" s="125">
        <f>AI43+AI44</f>
        <v>9.843</v>
      </c>
      <c r="AJ42" s="124">
        <f>AI42+AH42</f>
        <v>111.586</v>
      </c>
      <c r="AK42" s="125">
        <f>AK43+AK44</f>
        <v>87.695</v>
      </c>
      <c r="AL42" s="125">
        <f>AL43+AL44</f>
        <v>6.834</v>
      </c>
      <c r="AM42" s="124">
        <f>AL42+AK42</f>
        <v>94.529</v>
      </c>
      <c r="AN42" s="125">
        <f>AN43+AN44</f>
        <v>67.791</v>
      </c>
      <c r="AO42" s="125">
        <f>AO43+AO44</f>
        <v>5.547</v>
      </c>
      <c r="AP42" s="124">
        <f>AO42+AN42</f>
        <v>73.338</v>
      </c>
      <c r="AQ42" s="125">
        <f>AQ43+AQ44</f>
        <v>67.791</v>
      </c>
      <c r="AR42" s="125">
        <f>AR43+AR44</f>
        <v>5.547</v>
      </c>
      <c r="AS42" s="124">
        <f>AR42+AQ42</f>
        <v>73.338</v>
      </c>
      <c r="AT42" s="263" t="s">
        <v>113</v>
      </c>
      <c r="AU42" s="229"/>
      <c r="AV42" s="229"/>
      <c r="AW42" s="229"/>
      <c r="AX42" s="229"/>
      <c r="AY42" s="230"/>
      <c r="AZ42" s="26"/>
      <c r="BA42" s="26"/>
      <c r="BB42" s="26"/>
      <c r="BC42" s="24"/>
    </row>
    <row r="43" spans="1:55" s="3" customFormat="1" ht="20.25">
      <c r="A43" s="59"/>
      <c r="B43" s="60"/>
      <c r="C43" s="171" t="s">
        <v>30</v>
      </c>
      <c r="D43" s="99"/>
      <c r="E43" s="172"/>
      <c r="F43" s="173"/>
      <c r="G43" s="150">
        <v>61.551</v>
      </c>
      <c r="H43" s="150">
        <v>8.226</v>
      </c>
      <c r="I43" s="151">
        <f>SUM(G43:H43)</f>
        <v>69.777</v>
      </c>
      <c r="J43" s="150">
        <v>61.551</v>
      </c>
      <c r="K43" s="150">
        <v>8.226</v>
      </c>
      <c r="L43" s="151">
        <f>SUM(J43:K43)</f>
        <v>69.777</v>
      </c>
      <c r="M43" s="150">
        <v>71.838</v>
      </c>
      <c r="N43" s="150">
        <v>11.55</v>
      </c>
      <c r="O43" s="151">
        <f>SUM(M43:N43)</f>
        <v>83.38799999999999</v>
      </c>
      <c r="P43" s="150">
        <v>80.18</v>
      </c>
      <c r="Q43" s="150">
        <v>12.044</v>
      </c>
      <c r="R43" s="151">
        <f>SUM(P43:Q43)</f>
        <v>92.224</v>
      </c>
      <c r="S43" s="150">
        <v>92.416</v>
      </c>
      <c r="T43" s="150">
        <v>15.303</v>
      </c>
      <c r="U43" s="151">
        <f>SUM(S43:T43)</f>
        <v>107.719</v>
      </c>
      <c r="V43" s="150">
        <v>82.803</v>
      </c>
      <c r="W43" s="150">
        <v>13.688</v>
      </c>
      <c r="X43" s="151">
        <f>SUM(V43:W43)</f>
        <v>96.491</v>
      </c>
      <c r="Y43" s="150">
        <v>48.731</v>
      </c>
      <c r="Z43" s="150">
        <v>9.755</v>
      </c>
      <c r="AA43" s="151">
        <f>SUM(Y43:Z43)</f>
        <v>58.486000000000004</v>
      </c>
      <c r="AB43" s="150">
        <v>55.34</v>
      </c>
      <c r="AC43" s="150">
        <v>8.141</v>
      </c>
      <c r="AD43" s="151">
        <f>SUM(AB43:AC43)</f>
        <v>63.481</v>
      </c>
      <c r="AE43" s="150">
        <v>60.633</v>
      </c>
      <c r="AF43" s="150">
        <v>10.097</v>
      </c>
      <c r="AG43" s="151">
        <f>SUM(AE43:AF43)</f>
        <v>70.73</v>
      </c>
      <c r="AH43" s="150">
        <v>53.995</v>
      </c>
      <c r="AI43" s="150">
        <v>7.785</v>
      </c>
      <c r="AJ43" s="151">
        <f>SUM(AH43:AI43)</f>
        <v>61.78</v>
      </c>
      <c r="AK43" s="150">
        <v>45.623</v>
      </c>
      <c r="AL43" s="150">
        <v>5.491</v>
      </c>
      <c r="AM43" s="151">
        <f>SUM(AK43:AL43)</f>
        <v>51.114</v>
      </c>
      <c r="AN43" s="150">
        <v>31.842</v>
      </c>
      <c r="AO43" s="150">
        <v>4.54</v>
      </c>
      <c r="AP43" s="151">
        <f>SUM(AN43:AO43)</f>
        <v>36.382</v>
      </c>
      <c r="AQ43" s="150">
        <f aca="true" t="shared" si="19" ref="AQ43:AR45">AN43</f>
        <v>31.842</v>
      </c>
      <c r="AR43" s="150">
        <f t="shared" si="19"/>
        <v>4.54</v>
      </c>
      <c r="AS43" s="151">
        <f>SUM(AQ43:AR43)</f>
        <v>36.382</v>
      </c>
      <c r="AT43" s="109"/>
      <c r="AU43" s="91"/>
      <c r="AV43" s="91"/>
      <c r="AW43" s="94" t="s">
        <v>57</v>
      </c>
      <c r="AX43" s="28"/>
      <c r="AY43" s="24"/>
      <c r="AZ43" s="47"/>
      <c r="BA43" s="47"/>
      <c r="BB43" s="28"/>
      <c r="BC43" s="24"/>
    </row>
    <row r="44" spans="1:55" s="3" customFormat="1" ht="20.25">
      <c r="A44" s="59"/>
      <c r="B44" s="60"/>
      <c r="C44" s="100" t="s">
        <v>31</v>
      </c>
      <c r="D44" s="101"/>
      <c r="E44" s="102"/>
      <c r="F44" s="103"/>
      <c r="G44" s="142">
        <v>60.281</v>
      </c>
      <c r="H44" s="154">
        <v>1.625</v>
      </c>
      <c r="I44" s="139">
        <f>SUM(G44:H44)</f>
        <v>61.906</v>
      </c>
      <c r="J44" s="142">
        <v>109.647</v>
      </c>
      <c r="K44" s="154">
        <v>11.298</v>
      </c>
      <c r="L44" s="139">
        <f>SUM(J44:K44)</f>
        <v>120.94500000000001</v>
      </c>
      <c r="M44" s="142">
        <v>113.515</v>
      </c>
      <c r="N44" s="154">
        <v>1.794</v>
      </c>
      <c r="O44" s="139">
        <f>SUM(M44:N44)</f>
        <v>115.309</v>
      </c>
      <c r="P44" s="142">
        <v>114.37</v>
      </c>
      <c r="Q44" s="154">
        <v>3.684</v>
      </c>
      <c r="R44" s="139">
        <f>SUM(P44:Q44)</f>
        <v>118.054</v>
      </c>
      <c r="S44" s="142">
        <v>87.334</v>
      </c>
      <c r="T44" s="154">
        <v>3.654</v>
      </c>
      <c r="U44" s="139">
        <f>SUM(S44:T44)</f>
        <v>90.988</v>
      </c>
      <c r="V44" s="142">
        <v>77.891</v>
      </c>
      <c r="W44" s="154">
        <v>5.229</v>
      </c>
      <c r="X44" s="139">
        <f>SUM(V44:W44)</f>
        <v>83.12</v>
      </c>
      <c r="Y44" s="142">
        <v>94.868</v>
      </c>
      <c r="Z44" s="154">
        <v>6.036</v>
      </c>
      <c r="AA44" s="139">
        <f>SUM(Y44:Z44)</f>
        <v>100.904</v>
      </c>
      <c r="AB44" s="142">
        <v>58.627</v>
      </c>
      <c r="AC44" s="154">
        <v>2.724</v>
      </c>
      <c r="AD44" s="139">
        <f>SUM(AB44:AC44)</f>
        <v>61.351</v>
      </c>
      <c r="AE44" s="142">
        <v>56.409</v>
      </c>
      <c r="AF44" s="154">
        <v>2.508</v>
      </c>
      <c r="AG44" s="139">
        <f>SUM(AE44:AF44)</f>
        <v>58.917</v>
      </c>
      <c r="AH44" s="142">
        <v>47.748</v>
      </c>
      <c r="AI44" s="154">
        <v>2.058</v>
      </c>
      <c r="AJ44" s="139">
        <f>SUM(AH44:AI44)</f>
        <v>49.806</v>
      </c>
      <c r="AK44" s="142">
        <v>42.072</v>
      </c>
      <c r="AL44" s="154">
        <v>1.343</v>
      </c>
      <c r="AM44" s="139">
        <f>SUM(AK44:AL44)</f>
        <v>43.415000000000006</v>
      </c>
      <c r="AN44" s="142">
        <v>35.949</v>
      </c>
      <c r="AO44" s="154">
        <v>1.007</v>
      </c>
      <c r="AP44" s="139">
        <f>SUM(AN44:AO44)</f>
        <v>36.955999999999996</v>
      </c>
      <c r="AQ44" s="142">
        <f t="shared" si="19"/>
        <v>35.949</v>
      </c>
      <c r="AR44" s="154">
        <f t="shared" si="19"/>
        <v>1.007</v>
      </c>
      <c r="AS44" s="139">
        <f>SUM(AQ44:AR44)</f>
        <v>36.955999999999996</v>
      </c>
      <c r="AT44" s="110"/>
      <c r="AU44" s="88"/>
      <c r="AV44" s="88"/>
      <c r="AW44" s="45" t="s">
        <v>32</v>
      </c>
      <c r="AX44" s="28"/>
      <c r="AY44" s="24"/>
      <c r="AZ44" s="47"/>
      <c r="BA44" s="47"/>
      <c r="BB44" s="28"/>
      <c r="BC44" s="24"/>
    </row>
    <row r="45" spans="1:55" s="3" customFormat="1" ht="20.25">
      <c r="A45" s="59" t="s">
        <v>48</v>
      </c>
      <c r="B45" s="60" t="s">
        <v>49</v>
      </c>
      <c r="C45" s="60"/>
      <c r="D45" s="98"/>
      <c r="E45" s="98"/>
      <c r="F45" s="98"/>
      <c r="G45" s="149">
        <v>20.055</v>
      </c>
      <c r="H45" s="152">
        <v>0.017</v>
      </c>
      <c r="I45" s="151">
        <f>H45+G45</f>
        <v>20.072</v>
      </c>
      <c r="J45" s="149">
        <v>56.099</v>
      </c>
      <c r="K45" s="152">
        <v>1.009</v>
      </c>
      <c r="L45" s="151">
        <f>K45+J45</f>
        <v>57.108</v>
      </c>
      <c r="M45" s="149">
        <v>84.431</v>
      </c>
      <c r="N45" s="152">
        <v>1.568</v>
      </c>
      <c r="O45" s="151">
        <f>N45+M45</f>
        <v>85.999</v>
      </c>
      <c r="P45" s="149">
        <v>64.203</v>
      </c>
      <c r="Q45" s="152">
        <v>2.24</v>
      </c>
      <c r="R45" s="151">
        <f>Q45+P45</f>
        <v>66.443</v>
      </c>
      <c r="S45" s="149">
        <v>46.144</v>
      </c>
      <c r="T45" s="152">
        <v>1.016</v>
      </c>
      <c r="U45" s="151">
        <f>T45+S45</f>
        <v>47.16</v>
      </c>
      <c r="V45" s="149">
        <v>50.241</v>
      </c>
      <c r="W45" s="152">
        <v>1.232</v>
      </c>
      <c r="X45" s="151">
        <f>W45+V45</f>
        <v>51.473</v>
      </c>
      <c r="Y45" s="149">
        <v>36.764</v>
      </c>
      <c r="Z45" s="152">
        <v>0.896</v>
      </c>
      <c r="AA45" s="151">
        <f>Z45+Y45</f>
        <v>37.660000000000004</v>
      </c>
      <c r="AB45" s="149">
        <v>26.247</v>
      </c>
      <c r="AC45" s="152">
        <v>0.852</v>
      </c>
      <c r="AD45" s="151">
        <f>AC45+AB45</f>
        <v>27.099</v>
      </c>
      <c r="AE45" s="149">
        <v>22.009</v>
      </c>
      <c r="AF45" s="152">
        <v>0.862</v>
      </c>
      <c r="AG45" s="151">
        <f>AF45+AE45</f>
        <v>22.871</v>
      </c>
      <c r="AH45" s="149">
        <v>18.559</v>
      </c>
      <c r="AI45" s="152">
        <v>0.804</v>
      </c>
      <c r="AJ45" s="151">
        <f>AI45+AH45</f>
        <v>19.363</v>
      </c>
      <c r="AK45" s="149">
        <v>12.147</v>
      </c>
      <c r="AL45" s="152">
        <v>0.206</v>
      </c>
      <c r="AM45" s="151">
        <f>AL45+AK45</f>
        <v>12.353</v>
      </c>
      <c r="AN45" s="149">
        <v>8.219</v>
      </c>
      <c r="AO45" s="152">
        <v>0.274</v>
      </c>
      <c r="AP45" s="151">
        <f>AO45+AN45</f>
        <v>8.492999999999999</v>
      </c>
      <c r="AQ45" s="149">
        <f t="shared" si="19"/>
        <v>8.219</v>
      </c>
      <c r="AR45" s="152">
        <f t="shared" si="19"/>
        <v>0.274</v>
      </c>
      <c r="AS45" s="151">
        <f>AR45+AQ45</f>
        <v>8.492999999999999</v>
      </c>
      <c r="AT45" s="47"/>
      <c r="AU45" s="47"/>
      <c r="AV45" s="47"/>
      <c r="AW45" s="28"/>
      <c r="AX45" s="28"/>
      <c r="AY45" s="93" t="s">
        <v>118</v>
      </c>
      <c r="AZ45" s="47"/>
      <c r="BA45" s="47"/>
      <c r="BB45" s="28"/>
      <c r="BC45" s="23"/>
    </row>
    <row r="46" spans="1:55" s="3" customFormat="1" ht="21" thickBot="1">
      <c r="A46" s="106" t="s">
        <v>50</v>
      </c>
      <c r="B46" s="107" t="s">
        <v>51</v>
      </c>
      <c r="C46" s="107"/>
      <c r="D46" s="89"/>
      <c r="E46" s="89"/>
      <c r="F46" s="89"/>
      <c r="G46" s="174">
        <f>G42+G45</f>
        <v>141.887</v>
      </c>
      <c r="H46" s="175">
        <f>H42+H45</f>
        <v>9.868</v>
      </c>
      <c r="I46" s="176">
        <f>H46+G46</f>
        <v>151.755</v>
      </c>
      <c r="J46" s="174">
        <f>J42+J45</f>
        <v>227.297</v>
      </c>
      <c r="K46" s="175">
        <f>K42+K45</f>
        <v>20.533</v>
      </c>
      <c r="L46" s="176">
        <f>K46+J46</f>
        <v>247.82999999999998</v>
      </c>
      <c r="M46" s="174">
        <f>M42+M45</f>
        <v>269.784</v>
      </c>
      <c r="N46" s="175">
        <f>N42+N45</f>
        <v>14.912</v>
      </c>
      <c r="O46" s="176">
        <f>N46+M46</f>
        <v>284.69599999999997</v>
      </c>
      <c r="P46" s="174">
        <f>P42+P45</f>
        <v>258.75300000000004</v>
      </c>
      <c r="Q46" s="175">
        <f>Q42+Q45</f>
        <v>17.968000000000004</v>
      </c>
      <c r="R46" s="176">
        <f>Q46+P46</f>
        <v>276.72100000000006</v>
      </c>
      <c r="S46" s="174">
        <f>S42+S45</f>
        <v>225.894</v>
      </c>
      <c r="T46" s="175">
        <f>T42+T45</f>
        <v>19.973</v>
      </c>
      <c r="U46" s="176">
        <f>T46+S46</f>
        <v>245.86700000000002</v>
      </c>
      <c r="V46" s="174">
        <f>V42+V45</f>
        <v>210.935</v>
      </c>
      <c r="W46" s="175">
        <f>W42+W45</f>
        <v>20.149</v>
      </c>
      <c r="X46" s="176">
        <f>W46+V46</f>
        <v>231.084</v>
      </c>
      <c r="Y46" s="174">
        <f>Y42+Y45</f>
        <v>180.363</v>
      </c>
      <c r="Z46" s="175">
        <f>Z42+Z45</f>
        <v>16.687</v>
      </c>
      <c r="AA46" s="176">
        <f>Z46+Y46</f>
        <v>197.05</v>
      </c>
      <c r="AB46" s="174">
        <f>AB42+AB45</f>
        <v>140.214</v>
      </c>
      <c r="AC46" s="175">
        <f>AC42+AC45</f>
        <v>11.717</v>
      </c>
      <c r="AD46" s="176">
        <f>AC46+AB46</f>
        <v>151.931</v>
      </c>
      <c r="AE46" s="174">
        <f>AE42+AE45</f>
        <v>139.051</v>
      </c>
      <c r="AF46" s="175">
        <f>AF42+AF45</f>
        <v>13.467</v>
      </c>
      <c r="AG46" s="176">
        <f>AF46+AE46</f>
        <v>152.518</v>
      </c>
      <c r="AH46" s="174">
        <f>AH42+AH45</f>
        <v>120.30199999999999</v>
      </c>
      <c r="AI46" s="175">
        <f>AI42+AI45</f>
        <v>10.647</v>
      </c>
      <c r="AJ46" s="176">
        <f>AI46+AH46</f>
        <v>130.94899999999998</v>
      </c>
      <c r="AK46" s="174">
        <f>AK42+AK45</f>
        <v>99.842</v>
      </c>
      <c r="AL46" s="175">
        <f>AL42+AL45</f>
        <v>7.04</v>
      </c>
      <c r="AM46" s="176">
        <f>AL46+AK46</f>
        <v>106.882</v>
      </c>
      <c r="AN46" s="174">
        <f>AN42+AN45</f>
        <v>76.00999999999999</v>
      </c>
      <c r="AO46" s="175">
        <f>AO42+AO45</f>
        <v>5.821</v>
      </c>
      <c r="AP46" s="176">
        <f>AO46+AN46</f>
        <v>81.83099999999999</v>
      </c>
      <c r="AQ46" s="174">
        <f>AQ42+AQ45</f>
        <v>76.00999999999999</v>
      </c>
      <c r="AR46" s="175">
        <f>AR42+AR45</f>
        <v>5.821</v>
      </c>
      <c r="AS46" s="176">
        <f>AR46+AQ46</f>
        <v>81.83099999999999</v>
      </c>
      <c r="AT46" s="90"/>
      <c r="AU46" s="90"/>
      <c r="AV46" s="90"/>
      <c r="AW46" s="58"/>
      <c r="AX46" s="58"/>
      <c r="AY46" s="87" t="s">
        <v>58</v>
      </c>
      <c r="AZ46" s="47"/>
      <c r="BA46" s="47"/>
      <c r="BB46" s="28"/>
      <c r="BC46" s="23"/>
    </row>
    <row r="47" spans="1:57" s="3" customFormat="1" ht="20.25">
      <c r="A47" s="60"/>
      <c r="B47" s="60"/>
      <c r="C47" s="60"/>
      <c r="D47" s="98"/>
      <c r="E47" s="98"/>
      <c r="F47" s="98"/>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47"/>
      <c r="AU47" s="47"/>
      <c r="AV47" s="47"/>
      <c r="AW47" s="28"/>
      <c r="AX47" s="28"/>
      <c r="AY47" s="23"/>
      <c r="AZ47" s="47"/>
      <c r="BA47" s="47"/>
      <c r="BB47" s="28"/>
      <c r="BC47" s="23"/>
      <c r="BD47" s="78"/>
      <c r="BE47" s="78"/>
    </row>
    <row r="48" spans="1:57" s="80" customFormat="1" ht="18.75">
      <c r="A48" s="111" t="s">
        <v>33</v>
      </c>
      <c r="B48" s="112" t="s">
        <v>98</v>
      </c>
      <c r="C48" s="112"/>
      <c r="D48" s="113"/>
      <c r="E48" s="113"/>
      <c r="F48" s="113"/>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5"/>
      <c r="AU48" s="115"/>
      <c r="AV48" s="115"/>
      <c r="AW48" s="116"/>
      <c r="AX48" s="116"/>
      <c r="AY48" s="81"/>
      <c r="AZ48" s="115"/>
      <c r="BA48" s="115"/>
      <c r="BB48" s="116"/>
      <c r="BC48" s="81"/>
      <c r="BD48" s="82"/>
      <c r="BE48" s="82"/>
    </row>
    <row r="49" spans="1:57" s="80" customFormat="1" ht="18.75">
      <c r="A49" s="111" t="s">
        <v>34</v>
      </c>
      <c r="B49" s="68" t="s">
        <v>40</v>
      </c>
      <c r="C49" s="112"/>
      <c r="D49" s="113"/>
      <c r="E49" s="113"/>
      <c r="F49" s="113"/>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5"/>
      <c r="AU49" s="115"/>
      <c r="AV49" s="115"/>
      <c r="AW49" s="116"/>
      <c r="AX49" s="116"/>
      <c r="AY49" s="81"/>
      <c r="AZ49" s="115"/>
      <c r="BA49" s="115"/>
      <c r="BB49" s="116"/>
      <c r="BC49" s="81"/>
      <c r="BD49" s="82"/>
      <c r="BE49" s="82"/>
    </row>
    <row r="50" spans="1:57" s="80" customFormat="1" ht="18.75">
      <c r="A50" s="111" t="s">
        <v>35</v>
      </c>
      <c r="B50" s="112" t="s">
        <v>73</v>
      </c>
      <c r="C50" s="112"/>
      <c r="D50" s="113"/>
      <c r="E50" s="113"/>
      <c r="F50" s="113"/>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5"/>
      <c r="AU50" s="115"/>
      <c r="AV50" s="115"/>
      <c r="AW50" s="116"/>
      <c r="AX50" s="116"/>
      <c r="AY50" s="81"/>
      <c r="AZ50" s="115"/>
      <c r="BA50" s="115"/>
      <c r="BB50" s="116"/>
      <c r="BC50" s="81"/>
      <c r="BD50" s="82"/>
      <c r="BE50" s="82"/>
    </row>
    <row r="51" spans="1:57" s="80" customFormat="1" ht="18.75">
      <c r="A51" s="112"/>
      <c r="B51" s="112" t="s">
        <v>42</v>
      </c>
      <c r="C51" s="112"/>
      <c r="D51" s="113"/>
      <c r="E51" s="113"/>
      <c r="F51" s="113"/>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5"/>
      <c r="AU51" s="115"/>
      <c r="AV51" s="115"/>
      <c r="AW51" s="116"/>
      <c r="AX51" s="116"/>
      <c r="AY51" s="81"/>
      <c r="AZ51" s="115"/>
      <c r="BA51" s="115"/>
      <c r="BB51" s="116"/>
      <c r="BC51" s="81"/>
      <c r="BD51" s="82"/>
      <c r="BE51" s="82"/>
    </row>
    <row r="52" spans="1:57" s="80" customFormat="1" ht="18.75">
      <c r="A52" s="111" t="s">
        <v>41</v>
      </c>
      <c r="B52" s="80" t="s">
        <v>72</v>
      </c>
      <c r="C52" s="112"/>
      <c r="D52" s="113"/>
      <c r="E52" s="113"/>
      <c r="F52" s="113"/>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5"/>
      <c r="AU52" s="115"/>
      <c r="AV52" s="115"/>
      <c r="AW52" s="116"/>
      <c r="AX52" s="116"/>
      <c r="AY52" s="81"/>
      <c r="AZ52" s="115"/>
      <c r="BA52" s="115"/>
      <c r="BB52" s="116"/>
      <c r="BC52" s="81"/>
      <c r="BD52" s="82"/>
      <c r="BE52" s="82"/>
    </row>
    <row r="53" spans="1:57" s="80" customFormat="1" ht="18.75">
      <c r="A53" s="111" t="s">
        <v>36</v>
      </c>
      <c r="B53" s="68" t="s">
        <v>115</v>
      </c>
      <c r="C53" s="112"/>
      <c r="D53" s="113"/>
      <c r="E53" s="113"/>
      <c r="F53" s="113"/>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5"/>
      <c r="AU53" s="115"/>
      <c r="AV53" s="115"/>
      <c r="AW53" s="116"/>
      <c r="AX53" s="116"/>
      <c r="AY53" s="81"/>
      <c r="AZ53" s="115"/>
      <c r="BA53" s="115"/>
      <c r="BB53" s="116"/>
      <c r="BC53" s="81"/>
      <c r="BD53" s="82"/>
      <c r="BE53" s="82"/>
    </row>
    <row r="54" spans="1:57" s="80" customFormat="1" ht="18.75">
      <c r="A54" s="112"/>
      <c r="B54" s="68" t="s">
        <v>116</v>
      </c>
      <c r="C54" s="112"/>
      <c r="D54" s="113"/>
      <c r="E54" s="113"/>
      <c r="F54" s="113"/>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5"/>
      <c r="AU54" s="115"/>
      <c r="AV54" s="115"/>
      <c r="AW54" s="116"/>
      <c r="AX54" s="116"/>
      <c r="AY54" s="81"/>
      <c r="AZ54" s="115"/>
      <c r="BA54" s="115"/>
      <c r="BB54" s="116"/>
      <c r="BC54" s="81"/>
      <c r="BD54" s="82"/>
      <c r="BE54" s="82"/>
    </row>
    <row r="55" spans="1:185" s="70" customFormat="1" ht="21.75" customHeight="1">
      <c r="A55" s="182" t="s">
        <v>102</v>
      </c>
      <c r="B55" s="181" t="s">
        <v>101</v>
      </c>
      <c r="C55" s="183"/>
      <c r="D55" s="68"/>
      <c r="E55" s="68"/>
      <c r="F55" s="68"/>
      <c r="G55" s="68"/>
      <c r="H55" s="68"/>
      <c r="I55" s="68"/>
      <c r="J55" s="68"/>
      <c r="K55" s="68"/>
      <c r="L55" s="68"/>
      <c r="M55" s="68"/>
      <c r="N55" s="71"/>
      <c r="O55" s="71"/>
      <c r="P55" s="72"/>
      <c r="Q55" s="72"/>
      <c r="S55" s="73"/>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9"/>
      <c r="BE55" s="79"/>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row>
    <row r="56" spans="1:57" s="70" customFormat="1" ht="21.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9"/>
      <c r="AF56" s="69"/>
      <c r="BD56" s="78"/>
      <c r="BE56" s="78"/>
    </row>
    <row r="57" spans="1:57" s="80" customFormat="1" ht="21" customHeight="1">
      <c r="A57" s="83"/>
      <c r="AK57" s="81"/>
      <c r="AL57" s="81"/>
      <c r="AM57" s="81"/>
      <c r="AN57" s="81"/>
      <c r="AO57" s="81"/>
      <c r="BD57" s="82"/>
      <c r="BE57" s="82"/>
    </row>
    <row r="58" spans="56:57" s="80" customFormat="1" ht="18">
      <c r="BD58" s="82"/>
      <c r="BE58" s="82"/>
    </row>
    <row r="59" spans="28:57" s="80" customFormat="1" ht="18">
      <c r="AB59" s="68"/>
      <c r="BD59" s="82"/>
      <c r="BE59" s="82"/>
    </row>
    <row r="208" ht="14.25" customHeight="1"/>
  </sheetData>
  <mergeCells count="79">
    <mergeCell ref="AQ41:AS41"/>
    <mergeCell ref="AT41:AY41"/>
    <mergeCell ref="AT42:AY42"/>
    <mergeCell ref="AE41:AG41"/>
    <mergeCell ref="AH41:AJ41"/>
    <mergeCell ref="AK41:AM41"/>
    <mergeCell ref="AN41:AP41"/>
    <mergeCell ref="S41:U41"/>
    <mergeCell ref="V41:X41"/>
    <mergeCell ref="Y41:AA41"/>
    <mergeCell ref="AB41:AD41"/>
    <mergeCell ref="G41:I41"/>
    <mergeCell ref="J41:L41"/>
    <mergeCell ref="M41:O41"/>
    <mergeCell ref="P41:R41"/>
    <mergeCell ref="C36:F36"/>
    <mergeCell ref="AU36:AW36"/>
    <mergeCell ref="AT37:AW37"/>
    <mergeCell ref="AT38:AW38"/>
    <mergeCell ref="AT30:AV30"/>
    <mergeCell ref="AT31:AV31"/>
    <mergeCell ref="AT32:AV32"/>
    <mergeCell ref="AT35:AY35"/>
    <mergeCell ref="C20:F20"/>
    <mergeCell ref="AT20:AW20"/>
    <mergeCell ref="AV22:AY22"/>
    <mergeCell ref="C23:F23"/>
    <mergeCell ref="AT23:AW23"/>
    <mergeCell ref="AV16:AY16"/>
    <mergeCell ref="AQ17:AS17"/>
    <mergeCell ref="AV18:AY18"/>
    <mergeCell ref="AT19:AW19"/>
    <mergeCell ref="AH15:AJ15"/>
    <mergeCell ref="AK15:AM15"/>
    <mergeCell ref="AN15:AP15"/>
    <mergeCell ref="AQ15:AS15"/>
    <mergeCell ref="AT14:AY14"/>
    <mergeCell ref="G15:I15"/>
    <mergeCell ref="J15:L15"/>
    <mergeCell ref="M15:O15"/>
    <mergeCell ref="P15:R15"/>
    <mergeCell ref="S15:U15"/>
    <mergeCell ref="V15:X15"/>
    <mergeCell ref="Y15:AA15"/>
    <mergeCell ref="AB15:AD15"/>
    <mergeCell ref="AE15:AG15"/>
    <mergeCell ref="G14:I14"/>
    <mergeCell ref="J14:L14"/>
    <mergeCell ref="AN14:AP14"/>
    <mergeCell ref="AQ14:AS14"/>
    <mergeCell ref="A12:F12"/>
    <mergeCell ref="AT12:AY12"/>
    <mergeCell ref="A13:F13"/>
    <mergeCell ref="AT13:AY13"/>
    <mergeCell ref="AN10:AP10"/>
    <mergeCell ref="AQ10:AS10"/>
    <mergeCell ref="AT10:AY10"/>
    <mergeCell ref="A11:F11"/>
    <mergeCell ref="G11:I11"/>
    <mergeCell ref="J11:L11"/>
    <mergeCell ref="AN11:AP11"/>
    <mergeCell ref="AQ11:AS11"/>
    <mergeCell ref="AT11:AY11"/>
    <mergeCell ref="AB10:AD10"/>
    <mergeCell ref="AE10:AG10"/>
    <mergeCell ref="AH10:AJ10"/>
    <mergeCell ref="AK10:AM10"/>
    <mergeCell ref="P10:R10"/>
    <mergeCell ref="S10:U10"/>
    <mergeCell ref="V10:X10"/>
    <mergeCell ref="Y10:AA10"/>
    <mergeCell ref="A10:F10"/>
    <mergeCell ref="G10:I10"/>
    <mergeCell ref="J10:L10"/>
    <mergeCell ref="M10:O10"/>
    <mergeCell ref="G7:AS7"/>
    <mergeCell ref="AT7:AY7"/>
    <mergeCell ref="A8:BC8"/>
    <mergeCell ref="A9:BC9"/>
  </mergeCells>
  <printOptions/>
  <pageMargins left="0.75" right="0.75" top="1" bottom="1" header="0.5" footer="0.5"/>
  <pageSetup horizontalDpi="600" verticalDpi="600" orientation="landscape" paperSize="8" scale="60" r:id="rId4"/>
  <legacyDrawing r:id="rId3"/>
  <oleObjects>
    <oleObject progId="CDraw5" shapeId="37907374" r:id="rId1"/>
    <oleObject progId="" shapeId="3790737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Telkom SA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spies</dc:creator>
  <cp:keywords/>
  <dc:description/>
  <cp:lastModifiedBy>Ronelle Buitendag</cp:lastModifiedBy>
  <cp:lastPrinted>2005-04-25T10:31:20Z</cp:lastPrinted>
  <dcterms:created xsi:type="dcterms:W3CDTF">2000-12-17T15:02:17Z</dcterms:created>
  <dcterms:modified xsi:type="dcterms:W3CDTF">2005-04-26T10:11:42Z</dcterms:modified>
  <cp:category/>
  <cp:version/>
  <cp:contentType/>
  <cp:contentStatus/>
</cp:coreProperties>
</file>