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tabRatio="601" activeTab="0"/>
  </bookViews>
  <sheets>
    <sheet name="Feb 05" sheetId="1" r:id="rId1"/>
  </sheets>
  <definedNames/>
  <calcPr fullCalcOnLoad="1"/>
</workbook>
</file>

<file path=xl/sharedStrings.xml><?xml version="1.0" encoding="utf-8"?>
<sst xmlns="http://schemas.openxmlformats.org/spreadsheetml/2006/main" count="211" uniqueCount="143">
  <si>
    <t>Progressive/Progressief</t>
  </si>
  <si>
    <t>Total</t>
  </si>
  <si>
    <t>Totaal</t>
  </si>
  <si>
    <t>(a) Beginvoorraad</t>
  </si>
  <si>
    <t>(b) Verkryging</t>
  </si>
  <si>
    <t>(c) Aanwending</t>
  </si>
  <si>
    <t>Human Consumption</t>
  </si>
  <si>
    <t>Animal Feed</t>
  </si>
  <si>
    <t>Withdrawn by producers</t>
  </si>
  <si>
    <t>Onttrek deur produsente</t>
  </si>
  <si>
    <t>Released to end-consumer(s)</t>
  </si>
  <si>
    <t>Vrygestel aan eindverbruiker(s)</t>
  </si>
  <si>
    <t>(e) Diverse</t>
  </si>
  <si>
    <t>(f) Onaangewende voorraad (a+b-c-d-e)</t>
  </si>
  <si>
    <t>Storers, traders</t>
  </si>
  <si>
    <t>Opbergers, handelaars</t>
  </si>
  <si>
    <t>Processors</t>
  </si>
  <si>
    <t>Verwerkers</t>
  </si>
  <si>
    <t>(h) Imports destined for exports not included in the above information</t>
  </si>
  <si>
    <t>(h) Invoere bestem vir uitvoere nie ingesluit in inligting hierbo nie</t>
  </si>
  <si>
    <t>Opening Stock</t>
  </si>
  <si>
    <t>Beginvoorraad</t>
  </si>
  <si>
    <t>Exported</t>
  </si>
  <si>
    <t>Uitgevoer</t>
  </si>
  <si>
    <t>ton</t>
  </si>
  <si>
    <t>African countries</t>
  </si>
  <si>
    <t>Border posts</t>
  </si>
  <si>
    <t>Grensposte</t>
  </si>
  <si>
    <t>Harbours</t>
  </si>
  <si>
    <t>Hawens</t>
  </si>
  <si>
    <t>(a) Opening Stock</t>
  </si>
  <si>
    <t>(b) Acquisition</t>
  </si>
  <si>
    <t>(c) Utilisation</t>
  </si>
  <si>
    <t>(e) Sundries</t>
  </si>
  <si>
    <t>(f) Unutilised stock (a+b-c-d-e)</t>
  </si>
  <si>
    <t>'000 t</t>
  </si>
  <si>
    <t xml:space="preserve">Imported </t>
  </si>
  <si>
    <t>Imports destined for RSA</t>
  </si>
  <si>
    <t>Invoere bestem vir RSA</t>
  </si>
  <si>
    <t>Ingevoer</t>
  </si>
  <si>
    <t>Afrika Lande</t>
  </si>
  <si>
    <t>Ander Lande</t>
  </si>
  <si>
    <t>Sweet</t>
  </si>
  <si>
    <t>Bitter</t>
  </si>
  <si>
    <t>Soet</t>
  </si>
  <si>
    <t>Processed for the local market:</t>
  </si>
  <si>
    <t>Verwerk vir die binnelandse mark:</t>
  </si>
  <si>
    <t>Menslike verbruik:</t>
  </si>
  <si>
    <t>Indoor malting process</t>
  </si>
  <si>
    <t>Floor malting process</t>
  </si>
  <si>
    <t>Vloer moutproses</t>
  </si>
  <si>
    <t>Rice &amp; Grits - Brew</t>
  </si>
  <si>
    <t>Rys en gruis - brou</t>
  </si>
  <si>
    <t>Veevoermark:</t>
  </si>
  <si>
    <t>Troeteldierkos</t>
  </si>
  <si>
    <t>Voer - pluimvee</t>
  </si>
  <si>
    <t>Voer - lewende hawe</t>
  </si>
  <si>
    <t>Whole sorghum</t>
  </si>
  <si>
    <t>Sorghum equivalent. / Sorghum ekwivalent.</t>
  </si>
  <si>
    <t>Net dispatches(+)/receipts(-)</t>
  </si>
  <si>
    <t>Netto versendings(+)/ontvangstes(-)</t>
  </si>
  <si>
    <t>Stock surplus(-)/deficit(+)</t>
  </si>
  <si>
    <t>Voorraad surplus(-)/tekort(+)</t>
  </si>
  <si>
    <t xml:space="preserve"> Heelsorghum</t>
  </si>
  <si>
    <t xml:space="preserve"> Apr 2004</t>
  </si>
  <si>
    <t>1 Apr 2004</t>
  </si>
  <si>
    <t>May/Mei 2004</t>
  </si>
  <si>
    <t>1 May/Mei 2004</t>
  </si>
  <si>
    <t xml:space="preserve"> Jun 2004</t>
  </si>
  <si>
    <t>1 Jun 2004</t>
  </si>
  <si>
    <t>Jul 2004</t>
  </si>
  <si>
    <t>1 Jul 2004</t>
  </si>
  <si>
    <t>Aug 2004</t>
  </si>
  <si>
    <t>1 Aug 2004</t>
  </si>
  <si>
    <t>Sep 2004</t>
  </si>
  <si>
    <t>1 Sep 2004</t>
  </si>
  <si>
    <t>Oct/Okt 2004</t>
  </si>
  <si>
    <t>1 Oct/Okt 2004</t>
  </si>
  <si>
    <t>Nov 2004</t>
  </si>
  <si>
    <t>1 Nov 2004</t>
  </si>
  <si>
    <t>Dec/Des 2004</t>
  </si>
  <si>
    <t>1 Dec/Des 2004</t>
  </si>
  <si>
    <t>Jan 2005</t>
  </si>
  <si>
    <t>1 Jan 2005</t>
  </si>
  <si>
    <t>Feb 2005</t>
  </si>
  <si>
    <t>1 Feb 2005</t>
  </si>
  <si>
    <t>Mar/Mrt 2005</t>
  </si>
  <si>
    <t>1 Mar/Mrt 2005</t>
  </si>
  <si>
    <t>30 Apr 2004</t>
  </si>
  <si>
    <t>31 May/Mei 2004</t>
  </si>
  <si>
    <t>30 Jun 2004</t>
  </si>
  <si>
    <t>31 Jul 2004</t>
  </si>
  <si>
    <t>31 Aug 2004</t>
  </si>
  <si>
    <t>30 Sep 2004</t>
  </si>
  <si>
    <t>31 Oct/Okt 2004</t>
  </si>
  <si>
    <t>30 Nov 2004</t>
  </si>
  <si>
    <t>31 Dec/Des 2004</t>
  </si>
  <si>
    <t>31 Jan 2005</t>
  </si>
  <si>
    <t>28 Feb 2005</t>
  </si>
  <si>
    <t>31 Mar/Mrt 2005</t>
  </si>
  <si>
    <t>SORGHUM</t>
  </si>
  <si>
    <t>Binneshuise moutproses</t>
  </si>
  <si>
    <t>Sweet / Soet</t>
  </si>
  <si>
    <t xml:space="preserve">Bitter </t>
  </si>
  <si>
    <t>(ii)</t>
  </si>
  <si>
    <t>(iii)</t>
  </si>
  <si>
    <t>Includes a portion of the production of developing sector - the balance will not necessarily be included here. / Ingesluit 'n deel van die opkomende sektor - die balans sal nie noodwendig hier ingesluit word nie.</t>
  </si>
  <si>
    <t>Producer deliveries directly from farms. / Produsentelewerings direk vanaf plase.</t>
  </si>
  <si>
    <t>Surplus(-)/Deficit(+) (iii)</t>
  </si>
  <si>
    <t>Surplus(-)/Tekort(+) (iii)</t>
  </si>
  <si>
    <t>Produkte (ii)</t>
  </si>
  <si>
    <t>Lewerings direk vanaf plase (i)</t>
  </si>
  <si>
    <t>Deliveries directly from farms (i)</t>
  </si>
  <si>
    <t>Products (ii)</t>
  </si>
  <si>
    <t xml:space="preserve"> (i)</t>
  </si>
  <si>
    <t>(g) Voorraad geberg by: (4)</t>
  </si>
  <si>
    <t>(d) RSA Uitvoere (3)</t>
  </si>
  <si>
    <t>(d) RSA Exports (3)</t>
  </si>
  <si>
    <t>(g) Stock stored at: (4)</t>
  </si>
  <si>
    <t>Mar/Mrt 2004</t>
  </si>
  <si>
    <t xml:space="preserve">Feb 2004 </t>
  </si>
  <si>
    <t>(On request of the industry./Op versoek van die bedryf.)</t>
  </si>
  <si>
    <t>2 808</t>
  </si>
  <si>
    <t>The surplus/deficit figures are partly due to sorghum dispatched as sweet sorghum but received as bitter sorghum and vice versa. / Die surplus/tekort syfers is gedeeltelik as gevolg van sorghum wat versend is as soet sorghum maar ontvang word as bitter sorghum en vice versa.</t>
  </si>
  <si>
    <t>Meal (iv)</t>
  </si>
  <si>
    <t>Rice &amp; Grits - Consumption (iv)</t>
  </si>
  <si>
    <t>Meel (iv)</t>
  </si>
  <si>
    <t>Rys en gruis - verbruikers (iv)</t>
  </si>
  <si>
    <t>(iv)</t>
  </si>
  <si>
    <t>Closing stock</t>
  </si>
  <si>
    <t>Eindvoorraad</t>
  </si>
  <si>
    <t>Apr 2004 - Mar/Mrt 2005</t>
  </si>
  <si>
    <t xml:space="preserve">Prog Apr 2004 - Mar/Mrt 2005 </t>
  </si>
  <si>
    <t>SMI-052005</t>
  </si>
  <si>
    <t>Information amended in accordance to revised information. / Inligting aangepas in ooreenstemming met gewysigde inligting.</t>
  </si>
  <si>
    <t>Other countries</t>
  </si>
  <si>
    <t>Pet Food</t>
  </si>
  <si>
    <t>Feed - poultry</t>
  </si>
  <si>
    <t>Feed - livestock</t>
  </si>
  <si>
    <t>Monthly announcement of information / Maandelikse bekendmaking van inligting (1)</t>
  </si>
  <si>
    <t xml:space="preserve"> 2004/2005 Year (Apr - Mar) FINAL / 2004/2005 Jaar (Apr - Mrt) FINAAL (2)</t>
  </si>
  <si>
    <t>321 307</t>
  </si>
  <si>
    <t>46 634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</si>
</sst>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 horizontal="left" indent="3"/>
    </xf>
    <xf numFmtId="0" fontId="4" fillId="0" borderId="0" xfId="0" applyFont="1" applyFill="1" applyAlignment="1">
      <alignment horizontal="left" indent="3"/>
    </xf>
    <xf numFmtId="0" fontId="4" fillId="0" borderId="1" xfId="0" applyFont="1" applyFill="1" applyBorder="1" applyAlignment="1">
      <alignment horizontal="left" wrapText="1" indent="3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173" fontId="11" fillId="0" borderId="0" xfId="0" applyNumberFormat="1" applyFont="1" applyFill="1" applyBorder="1" applyAlignment="1">
      <alignment horizontal="left" vertical="center"/>
    </xf>
    <xf numFmtId="173" fontId="1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3" fontId="10" fillId="0" borderId="0" xfId="0" applyNumberFormat="1" applyFont="1" applyFill="1" applyBorder="1" applyAlignment="1" quotePrefix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3" fontId="11" fillId="0" borderId="0" xfId="0" applyNumberFormat="1" applyFont="1" applyFill="1" applyBorder="1" applyAlignment="1" quotePrefix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right" vertical="center"/>
    </xf>
    <xf numFmtId="173" fontId="8" fillId="0" borderId="0" xfId="0" applyNumberFormat="1" applyFont="1" applyFill="1" applyBorder="1" applyAlignment="1" quotePrefix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indent="3"/>
    </xf>
    <xf numFmtId="0" fontId="12" fillId="0" borderId="7" xfId="0" applyFont="1" applyFill="1" applyBorder="1" applyAlignment="1">
      <alignment horizontal="left" wrapText="1"/>
    </xf>
    <xf numFmtId="173" fontId="8" fillId="0" borderId="8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wrapText="1" indent="3"/>
    </xf>
    <xf numFmtId="0" fontId="8" fillId="0" borderId="0" xfId="0" applyFont="1" applyFill="1" applyBorder="1" applyAlignment="1">
      <alignment horizontal="left" wrapText="1" indent="3"/>
    </xf>
    <xf numFmtId="0" fontId="8" fillId="0" borderId="0" xfId="0" applyFont="1" applyFill="1" applyBorder="1" applyAlignment="1">
      <alignment horizontal="left" vertical="center" wrapText="1" indent="3"/>
    </xf>
    <xf numFmtId="173" fontId="8" fillId="0" borderId="4" xfId="0" applyNumberFormat="1" applyFont="1" applyFill="1" applyBorder="1" applyAlignment="1">
      <alignment horizontal="right" vertical="center" wrapText="1"/>
    </xf>
    <xf numFmtId="173" fontId="8" fillId="0" borderId="9" xfId="0" applyNumberFormat="1" applyFont="1" applyFill="1" applyBorder="1" applyAlignment="1">
      <alignment horizontal="right" vertical="center" wrapText="1"/>
    </xf>
    <xf numFmtId="173" fontId="8" fillId="0" borderId="9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wrapText="1" indent="3"/>
    </xf>
    <xf numFmtId="0" fontId="8" fillId="0" borderId="11" xfId="0" applyFont="1" applyFill="1" applyBorder="1" applyAlignment="1">
      <alignment horizontal="left" wrapText="1"/>
    </xf>
    <xf numFmtId="173" fontId="8" fillId="0" borderId="5" xfId="0" applyNumberFormat="1" applyFont="1" applyFill="1" applyBorder="1" applyAlignment="1">
      <alignment horizontal="right" vertical="center" wrapText="1"/>
    </xf>
    <xf numFmtId="173" fontId="8" fillId="0" borderId="5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wrapText="1"/>
    </xf>
    <xf numFmtId="173" fontId="8" fillId="0" borderId="0" xfId="0" applyNumberFormat="1" applyFont="1" applyFill="1" applyBorder="1" applyAlignment="1">
      <alignment horizontal="left" vertical="center" wrapText="1" indent="3"/>
    </xf>
    <xf numFmtId="0" fontId="8" fillId="0" borderId="7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0" fontId="8" fillId="0" borderId="9" xfId="0" applyFont="1" applyFill="1" applyBorder="1" applyAlignment="1">
      <alignment horizontal="left" wrapText="1" indent="3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right" wrapText="1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173" fontId="8" fillId="0" borderId="4" xfId="0" applyNumberFormat="1" applyFont="1" applyFill="1" applyBorder="1" applyAlignment="1">
      <alignment horizontal="right" vertical="center"/>
    </xf>
    <xf numFmtId="173" fontId="8" fillId="0" borderId="1" xfId="0" applyNumberFormat="1" applyFont="1" applyFill="1" applyBorder="1" applyAlignment="1">
      <alignment horizontal="left" vertical="center" wrapText="1" indent="3"/>
    </xf>
    <xf numFmtId="0" fontId="12" fillId="0" borderId="9" xfId="0" applyFont="1" applyFill="1" applyBorder="1" applyAlignment="1">
      <alignment horizontal="right" wrapText="1"/>
    </xf>
    <xf numFmtId="0" fontId="12" fillId="0" borderId="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173" fontId="8" fillId="0" borderId="0" xfId="0" applyNumberFormat="1" applyFont="1" applyFill="1" applyBorder="1" applyAlignment="1">
      <alignment horizontal="left" wrapText="1" indent="3"/>
    </xf>
    <xf numFmtId="0" fontId="8" fillId="0" borderId="3" xfId="0" applyFont="1" applyFill="1" applyBorder="1" applyAlignment="1">
      <alignment horizontal="left" wrapText="1" indent="3"/>
    </xf>
    <xf numFmtId="0" fontId="8" fillId="0" borderId="6" xfId="0" applyFont="1" applyFill="1" applyBorder="1" applyAlignment="1">
      <alignment horizontal="left" wrapText="1" indent="3"/>
    </xf>
    <xf numFmtId="173" fontId="8" fillId="0" borderId="6" xfId="0" applyNumberFormat="1" applyFont="1" applyFill="1" applyBorder="1" applyAlignment="1">
      <alignment horizontal="left" wrapText="1" indent="3"/>
    </xf>
    <xf numFmtId="0" fontId="8" fillId="0" borderId="14" xfId="0" applyFont="1" applyFill="1" applyBorder="1" applyAlignment="1">
      <alignment horizontal="left" wrapText="1" indent="3"/>
    </xf>
    <xf numFmtId="173" fontId="8" fillId="0" borderId="3" xfId="0" applyNumberFormat="1" applyFont="1" applyFill="1" applyBorder="1" applyAlignment="1">
      <alignment horizontal="right" vertical="center" wrapText="1"/>
    </xf>
    <xf numFmtId="173" fontId="8" fillId="0" borderId="14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wrapText="1" indent="3"/>
    </xf>
    <xf numFmtId="0" fontId="8" fillId="0" borderId="11" xfId="0" applyFont="1" applyFill="1" applyBorder="1" applyAlignment="1">
      <alignment horizontal="left" wrapText="1" indent="3"/>
    </xf>
    <xf numFmtId="0" fontId="8" fillId="0" borderId="0" xfId="0" applyFont="1" applyFill="1" applyBorder="1" applyAlignment="1">
      <alignment horizontal="left" wrapText="1"/>
    </xf>
    <xf numFmtId="173" fontId="8" fillId="0" borderId="0" xfId="0" applyNumberFormat="1" applyFont="1" applyFill="1" applyBorder="1" applyAlignment="1">
      <alignment horizontal="right" wrapText="1"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173" fontId="8" fillId="0" borderId="14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73" fontId="8" fillId="0" borderId="10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73" fontId="8" fillId="0" borderId="12" xfId="0" applyNumberFormat="1" applyFont="1" applyFill="1" applyBorder="1" applyAlignment="1">
      <alignment wrapText="1"/>
    </xf>
    <xf numFmtId="173" fontId="8" fillId="0" borderId="13" xfId="0" applyNumberFormat="1" applyFont="1" applyFill="1" applyBorder="1" applyAlignment="1">
      <alignment wrapText="1"/>
    </xf>
    <xf numFmtId="173" fontId="8" fillId="0" borderId="1" xfId="0" applyNumberFormat="1" applyFont="1" applyFill="1" applyBorder="1" applyAlignment="1">
      <alignment wrapText="1"/>
    </xf>
    <xf numFmtId="173" fontId="8" fillId="0" borderId="15" xfId="0" applyNumberFormat="1" applyFont="1" applyFill="1" applyBorder="1" applyAlignment="1">
      <alignment horizontal="right" vertical="center" wrapText="1"/>
    </xf>
    <xf numFmtId="173" fontId="8" fillId="0" borderId="15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right" wrapText="1"/>
    </xf>
    <xf numFmtId="173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 quotePrefix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 quotePrefix="1">
      <alignment horizontal="center"/>
    </xf>
    <xf numFmtId="0" fontId="7" fillId="0" borderId="15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8" fillId="0" borderId="3" xfId="0" applyFont="1" applyFill="1" applyBorder="1" applyAlignment="1">
      <alignment horizontal="center" wrapText="1"/>
    </xf>
    <xf numFmtId="15" fontId="8" fillId="0" borderId="13" xfId="0" applyNumberFormat="1" applyFont="1" applyFill="1" applyBorder="1" applyAlignment="1" quotePrefix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" fontId="8" fillId="0" borderId="2" xfId="0" applyNumberFormat="1" applyFont="1" applyFill="1" applyBorder="1" applyAlignment="1" quotePrefix="1">
      <alignment horizontal="center" wrapText="1"/>
    </xf>
    <xf numFmtId="0" fontId="8" fillId="0" borderId="13" xfId="0" applyFont="1" applyFill="1" applyBorder="1" applyAlignment="1" quotePrefix="1">
      <alignment horizontal="center" wrapText="1"/>
    </xf>
    <xf numFmtId="49" fontId="8" fillId="0" borderId="13" xfId="0" applyNumberFormat="1" applyFont="1" applyFill="1" applyBorder="1" applyAlignment="1" quotePrefix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right" wrapText="1"/>
    </xf>
    <xf numFmtId="0" fontId="12" fillId="0" borderId="6" xfId="0" applyFont="1" applyFill="1" applyBorder="1" applyAlignment="1">
      <alignment horizontal="right" wrapText="1"/>
    </xf>
    <xf numFmtId="0" fontId="12" fillId="0" borderId="14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73" fontId="8" fillId="0" borderId="8" xfId="0" applyNumberFormat="1" applyFont="1" applyFill="1" applyBorder="1" applyAlignment="1" quotePrefix="1">
      <alignment horizontal="center" wrapText="1"/>
    </xf>
    <xf numFmtId="173" fontId="8" fillId="0" borderId="8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56</xdr:row>
      <xdr:rowOff>0</xdr:rowOff>
    </xdr:from>
    <xdr:to>
      <xdr:col>12</xdr:col>
      <xdr:colOff>609600</xdr:colOff>
      <xdr:row>56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609600</xdr:colOff>
      <xdr:row>56</xdr:row>
      <xdr:rowOff>0</xdr:rowOff>
    </xdr:from>
    <xdr:to>
      <xdr:col>12</xdr:col>
      <xdr:colOff>609600</xdr:colOff>
      <xdr:row>56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609600</xdr:colOff>
      <xdr:row>56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609600</xdr:colOff>
      <xdr:row>63</xdr:row>
      <xdr:rowOff>0</xdr:rowOff>
    </xdr:from>
    <xdr:to>
      <xdr:col>12</xdr:col>
      <xdr:colOff>609600</xdr:colOff>
      <xdr:row>63</xdr:row>
      <xdr:rowOff>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609600</xdr:colOff>
      <xdr:row>63</xdr:row>
      <xdr:rowOff>0</xdr:rowOff>
    </xdr:from>
    <xdr:to>
      <xdr:col>12</xdr:col>
      <xdr:colOff>609600</xdr:colOff>
      <xdr:row>63</xdr:row>
      <xdr:rowOff>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62</xdr:row>
      <xdr:rowOff>0</xdr:rowOff>
    </xdr:from>
    <xdr:to>
      <xdr:col>20</xdr:col>
      <xdr:colOff>609600</xdr:colOff>
      <xdr:row>63</xdr:row>
      <xdr:rowOff>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7635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5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62</xdr:row>
      <xdr:rowOff>0</xdr:rowOff>
    </xdr:from>
    <xdr:to>
      <xdr:col>20</xdr:col>
      <xdr:colOff>609600</xdr:colOff>
      <xdr:row>63</xdr:row>
      <xdr:rowOff>0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7635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62</xdr:row>
      <xdr:rowOff>0</xdr:rowOff>
    </xdr:from>
    <xdr:to>
      <xdr:col>20</xdr:col>
      <xdr:colOff>609600</xdr:colOff>
      <xdr:row>63</xdr:row>
      <xdr:rowOff>0</xdr:rowOff>
    </xdr:to>
    <xdr:pic>
      <xdr:nvPicPr>
        <xdr:cNvPr id="5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7635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69"/>
  <sheetViews>
    <sheetView tabSelected="1" zoomScale="75" zoomScaleNormal="75" workbookViewId="0" topLeftCell="A1">
      <selection activeCell="D1" sqref="D1:AP1"/>
    </sheetView>
  </sheetViews>
  <sheetFormatPr defaultColWidth="9.140625" defaultRowHeight="12.75"/>
  <cols>
    <col min="1" max="1" width="1.1484375" style="1" customWidth="1"/>
    <col min="2" max="2" width="3.57421875" style="1" customWidth="1"/>
    <col min="3" max="3" width="32.00390625" style="1" customWidth="1"/>
    <col min="4" max="35" width="9.140625" style="1" customWidth="1"/>
    <col min="36" max="36" width="9.00390625" style="1" customWidth="1"/>
    <col min="37" max="41" width="9.140625" style="1" customWidth="1"/>
    <col min="42" max="42" width="9.7109375" style="1" customWidth="1"/>
    <col min="43" max="43" width="45.28125" style="1" customWidth="1"/>
    <col min="44" max="44" width="2.421875" style="1" customWidth="1"/>
    <col min="45" max="45" width="1.28515625" style="1" customWidth="1"/>
    <col min="46" max="46" width="8.421875" style="91" customWidth="1"/>
    <col min="47" max="47" width="8.8515625" style="91" customWidth="1"/>
    <col min="48" max="48" width="7.7109375" style="91" customWidth="1"/>
    <col min="49" max="16384" width="9.140625" style="1" customWidth="1"/>
  </cols>
  <sheetData>
    <row r="1" spans="1:45" ht="24.75" customHeight="1">
      <c r="A1" s="94"/>
      <c r="B1" s="114"/>
      <c r="C1" s="115"/>
      <c r="D1" s="107" t="s">
        <v>100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9"/>
      <c r="AQ1" s="101" t="s">
        <v>133</v>
      </c>
      <c r="AR1" s="102"/>
      <c r="AS1" s="103"/>
    </row>
    <row r="2" spans="1:45" ht="24.75" customHeight="1">
      <c r="A2" s="116"/>
      <c r="B2" s="117"/>
      <c r="C2" s="118"/>
      <c r="D2" s="110" t="s">
        <v>139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2"/>
      <c r="AQ2" s="104"/>
      <c r="AR2" s="105"/>
      <c r="AS2" s="106"/>
    </row>
    <row r="3" spans="1:45" ht="24.75" customHeight="1">
      <c r="A3" s="116"/>
      <c r="B3" s="117"/>
      <c r="C3" s="118"/>
      <c r="D3" s="110" t="s">
        <v>140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2"/>
      <c r="AQ3" s="104"/>
      <c r="AR3" s="105"/>
      <c r="AS3" s="106"/>
    </row>
    <row r="4" spans="1:45" ht="21" customHeight="1">
      <c r="A4" s="116"/>
      <c r="B4" s="117"/>
      <c r="C4" s="118"/>
      <c r="D4" s="122" t="s">
        <v>35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4"/>
      <c r="AQ4" s="104"/>
      <c r="AR4" s="105"/>
      <c r="AS4" s="106"/>
    </row>
    <row r="5" spans="1:48" s="2" customFormat="1" ht="16.5" customHeight="1">
      <c r="A5" s="116"/>
      <c r="B5" s="117"/>
      <c r="C5" s="118"/>
      <c r="D5" s="125" t="s">
        <v>64</v>
      </c>
      <c r="E5" s="98"/>
      <c r="F5" s="95"/>
      <c r="G5" s="125" t="s">
        <v>66</v>
      </c>
      <c r="H5" s="98"/>
      <c r="I5" s="95"/>
      <c r="J5" s="125" t="s">
        <v>68</v>
      </c>
      <c r="K5" s="98"/>
      <c r="L5" s="95"/>
      <c r="M5" s="113" t="s">
        <v>70</v>
      </c>
      <c r="N5" s="98"/>
      <c r="O5" s="95"/>
      <c r="P5" s="113" t="s">
        <v>72</v>
      </c>
      <c r="Q5" s="98"/>
      <c r="R5" s="95"/>
      <c r="S5" s="113" t="s">
        <v>74</v>
      </c>
      <c r="T5" s="98"/>
      <c r="U5" s="95"/>
      <c r="V5" s="113" t="s">
        <v>76</v>
      </c>
      <c r="W5" s="98"/>
      <c r="X5" s="95"/>
      <c r="Y5" s="113" t="s">
        <v>78</v>
      </c>
      <c r="Z5" s="98"/>
      <c r="AA5" s="95"/>
      <c r="AB5" s="113" t="s">
        <v>80</v>
      </c>
      <c r="AC5" s="98"/>
      <c r="AD5" s="95"/>
      <c r="AE5" s="113" t="s">
        <v>82</v>
      </c>
      <c r="AF5" s="98"/>
      <c r="AG5" s="95"/>
      <c r="AH5" s="113" t="s">
        <v>84</v>
      </c>
      <c r="AI5" s="98"/>
      <c r="AJ5" s="95"/>
      <c r="AK5" s="113" t="s">
        <v>86</v>
      </c>
      <c r="AL5" s="98"/>
      <c r="AM5" s="95"/>
      <c r="AN5" s="125" t="s">
        <v>0</v>
      </c>
      <c r="AO5" s="98"/>
      <c r="AP5" s="98"/>
      <c r="AQ5" s="129">
        <v>38497</v>
      </c>
      <c r="AR5" s="105"/>
      <c r="AS5" s="106"/>
      <c r="AT5" s="92"/>
      <c r="AU5" s="92"/>
      <c r="AV5" s="92"/>
    </row>
    <row r="6" spans="1:48" s="2" customFormat="1" ht="15.75">
      <c r="A6" s="116"/>
      <c r="B6" s="117"/>
      <c r="C6" s="118"/>
      <c r="D6" s="96"/>
      <c r="E6" s="97"/>
      <c r="F6" s="93"/>
      <c r="G6" s="96"/>
      <c r="H6" s="97"/>
      <c r="I6" s="93"/>
      <c r="J6" s="96"/>
      <c r="K6" s="97"/>
      <c r="L6" s="93"/>
      <c r="M6" s="96"/>
      <c r="N6" s="97"/>
      <c r="O6" s="93"/>
      <c r="P6" s="96"/>
      <c r="Q6" s="97"/>
      <c r="R6" s="93"/>
      <c r="S6" s="96"/>
      <c r="T6" s="97"/>
      <c r="U6" s="93"/>
      <c r="V6" s="96"/>
      <c r="W6" s="97"/>
      <c r="X6" s="93"/>
      <c r="Y6" s="96"/>
      <c r="Z6" s="97"/>
      <c r="AA6" s="93"/>
      <c r="AB6" s="96"/>
      <c r="AC6" s="97"/>
      <c r="AD6" s="93"/>
      <c r="AE6" s="96"/>
      <c r="AF6" s="97"/>
      <c r="AG6" s="93"/>
      <c r="AH6" s="96"/>
      <c r="AI6" s="97"/>
      <c r="AJ6" s="93"/>
      <c r="AK6" s="96"/>
      <c r="AL6" s="97"/>
      <c r="AM6" s="93"/>
      <c r="AN6" s="133" t="s">
        <v>131</v>
      </c>
      <c r="AO6" s="97"/>
      <c r="AP6" s="97"/>
      <c r="AQ6" s="104"/>
      <c r="AR6" s="105"/>
      <c r="AS6" s="106"/>
      <c r="AT6" s="92"/>
      <c r="AU6" s="92"/>
      <c r="AV6" s="92"/>
    </row>
    <row r="7" spans="1:48" s="2" customFormat="1" ht="15.75">
      <c r="A7" s="116"/>
      <c r="B7" s="117"/>
      <c r="C7" s="118"/>
      <c r="D7" s="6" t="s">
        <v>42</v>
      </c>
      <c r="E7" s="6"/>
      <c r="F7" s="6" t="s">
        <v>1</v>
      </c>
      <c r="G7" s="6" t="s">
        <v>42</v>
      </c>
      <c r="H7" s="6"/>
      <c r="I7" s="6" t="s">
        <v>1</v>
      </c>
      <c r="J7" s="6" t="s">
        <v>42</v>
      </c>
      <c r="K7" s="6"/>
      <c r="L7" s="6" t="s">
        <v>1</v>
      </c>
      <c r="M7" s="6" t="s">
        <v>42</v>
      </c>
      <c r="N7" s="6"/>
      <c r="O7" s="6" t="s">
        <v>1</v>
      </c>
      <c r="P7" s="6" t="s">
        <v>42</v>
      </c>
      <c r="Q7" s="6"/>
      <c r="R7" s="6" t="s">
        <v>1</v>
      </c>
      <c r="S7" s="6" t="s">
        <v>42</v>
      </c>
      <c r="T7" s="6"/>
      <c r="U7" s="6" t="s">
        <v>1</v>
      </c>
      <c r="V7" s="6" t="s">
        <v>42</v>
      </c>
      <c r="W7" s="6"/>
      <c r="X7" s="6" t="s">
        <v>1</v>
      </c>
      <c r="Y7" s="6" t="s">
        <v>42</v>
      </c>
      <c r="Z7" s="6"/>
      <c r="AA7" s="6" t="s">
        <v>1</v>
      </c>
      <c r="AB7" s="6" t="s">
        <v>42</v>
      </c>
      <c r="AC7" s="6"/>
      <c r="AD7" s="6" t="s">
        <v>1</v>
      </c>
      <c r="AE7" s="6" t="s">
        <v>42</v>
      </c>
      <c r="AF7" s="6"/>
      <c r="AG7" s="6" t="s">
        <v>1</v>
      </c>
      <c r="AH7" s="6" t="s">
        <v>42</v>
      </c>
      <c r="AI7" s="6"/>
      <c r="AJ7" s="6" t="s">
        <v>1</v>
      </c>
      <c r="AK7" s="6" t="s">
        <v>42</v>
      </c>
      <c r="AL7" s="6"/>
      <c r="AM7" s="6" t="s">
        <v>1</v>
      </c>
      <c r="AN7" s="6" t="s">
        <v>42</v>
      </c>
      <c r="AO7" s="6"/>
      <c r="AP7" s="5" t="s">
        <v>1</v>
      </c>
      <c r="AQ7" s="104"/>
      <c r="AR7" s="105"/>
      <c r="AS7" s="106"/>
      <c r="AT7" s="92"/>
      <c r="AU7" s="92"/>
      <c r="AV7" s="92"/>
    </row>
    <row r="8" spans="1:48" s="2" customFormat="1" ht="15.75">
      <c r="A8" s="119"/>
      <c r="B8" s="120"/>
      <c r="C8" s="121"/>
      <c r="D8" s="7" t="s">
        <v>44</v>
      </c>
      <c r="E8" s="7" t="s">
        <v>43</v>
      </c>
      <c r="F8" s="7" t="s">
        <v>2</v>
      </c>
      <c r="G8" s="7" t="s">
        <v>44</v>
      </c>
      <c r="H8" s="7" t="s">
        <v>43</v>
      </c>
      <c r="I8" s="7" t="s">
        <v>2</v>
      </c>
      <c r="J8" s="7" t="s">
        <v>44</v>
      </c>
      <c r="K8" s="7" t="s">
        <v>43</v>
      </c>
      <c r="L8" s="7" t="s">
        <v>2</v>
      </c>
      <c r="M8" s="7" t="s">
        <v>44</v>
      </c>
      <c r="N8" s="7" t="s">
        <v>43</v>
      </c>
      <c r="O8" s="7" t="s">
        <v>2</v>
      </c>
      <c r="P8" s="7" t="s">
        <v>44</v>
      </c>
      <c r="Q8" s="7" t="s">
        <v>43</v>
      </c>
      <c r="R8" s="7" t="s">
        <v>2</v>
      </c>
      <c r="S8" s="7" t="s">
        <v>44</v>
      </c>
      <c r="T8" s="7" t="s">
        <v>43</v>
      </c>
      <c r="U8" s="7" t="s">
        <v>2</v>
      </c>
      <c r="V8" s="7" t="s">
        <v>44</v>
      </c>
      <c r="W8" s="7" t="s">
        <v>43</v>
      </c>
      <c r="X8" s="7" t="s">
        <v>2</v>
      </c>
      <c r="Y8" s="7" t="s">
        <v>44</v>
      </c>
      <c r="Z8" s="7" t="s">
        <v>43</v>
      </c>
      <c r="AA8" s="7" t="s">
        <v>2</v>
      </c>
      <c r="AB8" s="7" t="s">
        <v>44</v>
      </c>
      <c r="AC8" s="7" t="s">
        <v>43</v>
      </c>
      <c r="AD8" s="7" t="s">
        <v>2</v>
      </c>
      <c r="AE8" s="7" t="s">
        <v>44</v>
      </c>
      <c r="AF8" s="7" t="s">
        <v>43</v>
      </c>
      <c r="AG8" s="7" t="s">
        <v>2</v>
      </c>
      <c r="AH8" s="7" t="s">
        <v>44</v>
      </c>
      <c r="AI8" s="7" t="s">
        <v>43</v>
      </c>
      <c r="AJ8" s="7" t="s">
        <v>2</v>
      </c>
      <c r="AK8" s="7" t="s">
        <v>44</v>
      </c>
      <c r="AL8" s="7" t="s">
        <v>43</v>
      </c>
      <c r="AM8" s="7" t="s">
        <v>2</v>
      </c>
      <c r="AN8" s="7" t="s">
        <v>44</v>
      </c>
      <c r="AO8" s="7" t="s">
        <v>43</v>
      </c>
      <c r="AP8" s="4" t="s">
        <v>2</v>
      </c>
      <c r="AQ8" s="130"/>
      <c r="AR8" s="131"/>
      <c r="AS8" s="132"/>
      <c r="AT8" s="92"/>
      <c r="AU8" s="92"/>
      <c r="AV8" s="92"/>
    </row>
    <row r="9" spans="1:48" s="2" customFormat="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92"/>
      <c r="AU9" s="92"/>
      <c r="AV9" s="92"/>
    </row>
    <row r="10" spans="1:48" s="28" customFormat="1" ht="15" customHeight="1">
      <c r="A10" s="138"/>
      <c r="B10" s="139"/>
      <c r="C10" s="140"/>
      <c r="D10" s="126" t="s">
        <v>65</v>
      </c>
      <c r="E10" s="127"/>
      <c r="F10" s="128"/>
      <c r="G10" s="147" t="s">
        <v>67</v>
      </c>
      <c r="H10" s="127"/>
      <c r="I10" s="128"/>
      <c r="J10" s="126" t="s">
        <v>69</v>
      </c>
      <c r="K10" s="127"/>
      <c r="L10" s="128"/>
      <c r="M10" s="126" t="s">
        <v>71</v>
      </c>
      <c r="N10" s="127"/>
      <c r="O10" s="128"/>
      <c r="P10" s="134" t="s">
        <v>73</v>
      </c>
      <c r="Q10" s="127"/>
      <c r="R10" s="128"/>
      <c r="S10" s="134" t="s">
        <v>75</v>
      </c>
      <c r="T10" s="127"/>
      <c r="U10" s="128"/>
      <c r="V10" s="134" t="s">
        <v>77</v>
      </c>
      <c r="W10" s="127"/>
      <c r="X10" s="128"/>
      <c r="Y10" s="134" t="s">
        <v>79</v>
      </c>
      <c r="Z10" s="127"/>
      <c r="AA10" s="128"/>
      <c r="AB10" s="134" t="s">
        <v>81</v>
      </c>
      <c r="AC10" s="127"/>
      <c r="AD10" s="128"/>
      <c r="AE10" s="134" t="s">
        <v>83</v>
      </c>
      <c r="AF10" s="127"/>
      <c r="AG10" s="128"/>
      <c r="AH10" s="134" t="s">
        <v>85</v>
      </c>
      <c r="AI10" s="127"/>
      <c r="AJ10" s="128"/>
      <c r="AK10" s="134" t="s">
        <v>87</v>
      </c>
      <c r="AL10" s="127"/>
      <c r="AM10" s="128"/>
      <c r="AN10" s="135" t="s">
        <v>65</v>
      </c>
      <c r="AO10" s="136"/>
      <c r="AP10" s="137"/>
      <c r="AQ10" s="138"/>
      <c r="AR10" s="139"/>
      <c r="AS10" s="140"/>
      <c r="AT10" s="13"/>
      <c r="AU10" s="13"/>
      <c r="AV10" s="13"/>
    </row>
    <row r="11" spans="1:48" s="28" customFormat="1" ht="15" customHeight="1">
      <c r="A11" s="141" t="s">
        <v>30</v>
      </c>
      <c r="B11" s="142"/>
      <c r="C11" s="143"/>
      <c r="D11" s="30">
        <v>44.5</v>
      </c>
      <c r="E11" s="30">
        <v>4.9</v>
      </c>
      <c r="F11" s="30">
        <f>D11+E11</f>
        <v>49.4</v>
      </c>
      <c r="G11" s="30">
        <f>D45</f>
        <v>41.2</v>
      </c>
      <c r="H11" s="30">
        <f>E45</f>
        <v>4.6</v>
      </c>
      <c r="I11" s="30">
        <f>G11+H11</f>
        <v>45.800000000000004</v>
      </c>
      <c r="J11" s="30">
        <f>G45</f>
        <v>113.10000000000001</v>
      </c>
      <c r="K11" s="30">
        <f>H45</f>
        <v>8.2</v>
      </c>
      <c r="L11" s="30">
        <f>J11+K11</f>
        <v>121.30000000000001</v>
      </c>
      <c r="M11" s="30">
        <f>J45</f>
        <v>270.70000000000005</v>
      </c>
      <c r="N11" s="30">
        <f>K45</f>
        <v>26.2</v>
      </c>
      <c r="O11" s="30">
        <f>M11+N11</f>
        <v>296.90000000000003</v>
      </c>
      <c r="P11" s="30">
        <f>M45</f>
        <v>283.90000000000003</v>
      </c>
      <c r="Q11" s="30">
        <f>N45</f>
        <v>33.7</v>
      </c>
      <c r="R11" s="30">
        <f>P11+Q11</f>
        <v>317.6</v>
      </c>
      <c r="S11" s="30">
        <f>P45</f>
        <v>272.6000000000001</v>
      </c>
      <c r="T11" s="30">
        <f>Q45</f>
        <v>32.9</v>
      </c>
      <c r="U11" s="30">
        <f>S11+T11</f>
        <v>305.50000000000006</v>
      </c>
      <c r="V11" s="30">
        <f>S45</f>
        <v>259.0000000000001</v>
      </c>
      <c r="W11" s="30">
        <f>T45</f>
        <v>31.299999999999997</v>
      </c>
      <c r="X11" s="30">
        <f>V11+W11</f>
        <v>290.3000000000001</v>
      </c>
      <c r="Y11" s="30">
        <f>V45</f>
        <v>245.70000000000013</v>
      </c>
      <c r="Z11" s="30">
        <f>W45</f>
        <v>26.099999999999998</v>
      </c>
      <c r="AA11" s="30">
        <f>Y11+Z11</f>
        <v>271.8000000000001</v>
      </c>
      <c r="AB11" s="30">
        <f>Y45</f>
        <v>229.00000000000014</v>
      </c>
      <c r="AC11" s="30">
        <f>Z45</f>
        <v>22.599999999999994</v>
      </c>
      <c r="AD11" s="30">
        <f>AB11+AC11</f>
        <v>251.60000000000014</v>
      </c>
      <c r="AE11" s="30">
        <f>AB45</f>
        <v>215.50000000000014</v>
      </c>
      <c r="AF11" s="30">
        <f>AC45</f>
        <v>19.39999999999999</v>
      </c>
      <c r="AG11" s="30">
        <f>AE11+AF11</f>
        <v>234.90000000000015</v>
      </c>
      <c r="AH11" s="30">
        <f>AE45</f>
        <v>200.90000000000015</v>
      </c>
      <c r="AI11" s="30">
        <f>AF45</f>
        <v>17.199999999999992</v>
      </c>
      <c r="AJ11" s="30">
        <f>AH11+AI11</f>
        <v>218.10000000000014</v>
      </c>
      <c r="AK11" s="30">
        <f>AH45</f>
        <v>186.40000000000018</v>
      </c>
      <c r="AL11" s="30">
        <f>AI45</f>
        <v>14.799999999999992</v>
      </c>
      <c r="AM11" s="30">
        <f>AK11+AL11</f>
        <v>201.20000000000016</v>
      </c>
      <c r="AN11" s="30">
        <v>44.5</v>
      </c>
      <c r="AO11" s="30">
        <v>4.9</v>
      </c>
      <c r="AP11" s="30">
        <f>AN11+AO11</f>
        <v>49.4</v>
      </c>
      <c r="AQ11" s="144" t="s">
        <v>3</v>
      </c>
      <c r="AR11" s="145"/>
      <c r="AS11" s="146"/>
      <c r="AT11" s="13"/>
      <c r="AU11" s="13"/>
      <c r="AV11" s="13"/>
    </row>
    <row r="12" spans="1:48" s="28" customFormat="1" ht="15" customHeight="1">
      <c r="A12" s="31"/>
      <c r="B12" s="32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148" t="s">
        <v>132</v>
      </c>
      <c r="AO12" s="148"/>
      <c r="AP12" s="148"/>
      <c r="AQ12" s="149"/>
      <c r="AR12" s="149"/>
      <c r="AS12" s="150"/>
      <c r="AT12" s="13"/>
      <c r="AU12" s="13"/>
      <c r="AV12" s="13"/>
    </row>
    <row r="13" spans="1:48" s="28" customFormat="1" ht="15" customHeight="1">
      <c r="A13" s="141" t="s">
        <v>31</v>
      </c>
      <c r="B13" s="142"/>
      <c r="C13" s="143"/>
      <c r="D13" s="30">
        <f aca="true" t="shared" si="0" ref="D13:AP13">D14+D15</f>
        <v>11.2</v>
      </c>
      <c r="E13" s="30">
        <f t="shared" si="0"/>
        <v>0.5</v>
      </c>
      <c r="F13" s="30">
        <f t="shared" si="0"/>
        <v>11.7</v>
      </c>
      <c r="G13" s="30">
        <f t="shared" si="0"/>
        <v>90.8</v>
      </c>
      <c r="H13" s="30">
        <f t="shared" si="0"/>
        <v>6</v>
      </c>
      <c r="I13" s="30">
        <f t="shared" si="0"/>
        <v>96.8</v>
      </c>
      <c r="J13" s="30">
        <f t="shared" si="0"/>
        <v>173.8</v>
      </c>
      <c r="K13" s="30">
        <f t="shared" si="0"/>
        <v>26.1</v>
      </c>
      <c r="L13" s="30">
        <f t="shared" si="0"/>
        <v>199.9</v>
      </c>
      <c r="M13" s="30">
        <f t="shared" si="0"/>
        <v>31.7</v>
      </c>
      <c r="N13" s="30">
        <f t="shared" si="0"/>
        <v>9.9</v>
      </c>
      <c r="O13" s="30">
        <f t="shared" si="0"/>
        <v>41.6</v>
      </c>
      <c r="P13" s="30">
        <f t="shared" si="0"/>
        <v>8.2</v>
      </c>
      <c r="Q13" s="30">
        <f t="shared" si="0"/>
        <v>2.5</v>
      </c>
      <c r="R13" s="30">
        <f t="shared" si="0"/>
        <v>10.7</v>
      </c>
      <c r="S13" s="30">
        <f t="shared" si="0"/>
        <v>3.1</v>
      </c>
      <c r="T13" s="30">
        <f t="shared" si="0"/>
        <v>0.9</v>
      </c>
      <c r="U13" s="30">
        <f t="shared" si="0"/>
        <v>4</v>
      </c>
      <c r="V13" s="30">
        <f t="shared" si="0"/>
        <v>4</v>
      </c>
      <c r="W13" s="30">
        <f t="shared" si="0"/>
        <v>0.1</v>
      </c>
      <c r="X13" s="30">
        <f t="shared" si="0"/>
        <v>4.1</v>
      </c>
      <c r="Y13" s="30">
        <f t="shared" si="0"/>
        <v>1</v>
      </c>
      <c r="Z13" s="30">
        <f t="shared" si="0"/>
        <v>0.2</v>
      </c>
      <c r="AA13" s="30">
        <f t="shared" si="0"/>
        <v>1.2</v>
      </c>
      <c r="AB13" s="30">
        <f t="shared" si="0"/>
        <v>0.9</v>
      </c>
      <c r="AC13" s="30">
        <f t="shared" si="0"/>
        <v>0</v>
      </c>
      <c r="AD13" s="30">
        <f t="shared" si="0"/>
        <v>0.9</v>
      </c>
      <c r="AE13" s="30">
        <f t="shared" si="0"/>
        <v>0.9</v>
      </c>
      <c r="AF13" s="30">
        <f t="shared" si="0"/>
        <v>0.1</v>
      </c>
      <c r="AG13" s="30">
        <f t="shared" si="0"/>
        <v>1</v>
      </c>
      <c r="AH13" s="30">
        <f t="shared" si="0"/>
        <v>0.3</v>
      </c>
      <c r="AI13" s="30">
        <f t="shared" si="0"/>
        <v>0</v>
      </c>
      <c r="AJ13" s="30">
        <f t="shared" si="0"/>
        <v>0.3</v>
      </c>
      <c r="AK13" s="30">
        <f t="shared" si="0"/>
        <v>0.8</v>
      </c>
      <c r="AL13" s="30">
        <f t="shared" si="0"/>
        <v>0.3</v>
      </c>
      <c r="AM13" s="30">
        <f t="shared" si="0"/>
        <v>1.1</v>
      </c>
      <c r="AN13" s="30">
        <f t="shared" si="0"/>
        <v>326.7</v>
      </c>
      <c r="AO13" s="30">
        <f t="shared" si="0"/>
        <v>46.6</v>
      </c>
      <c r="AP13" s="30">
        <f t="shared" si="0"/>
        <v>373.3</v>
      </c>
      <c r="AQ13" s="144" t="s">
        <v>4</v>
      </c>
      <c r="AR13" s="145"/>
      <c r="AS13" s="146"/>
      <c r="AT13" s="90"/>
      <c r="AU13" s="90"/>
      <c r="AV13" s="90"/>
    </row>
    <row r="14" spans="1:48" s="28" customFormat="1" ht="15" customHeight="1">
      <c r="A14" s="31">
        <v>9</v>
      </c>
      <c r="B14" s="151" t="s">
        <v>112</v>
      </c>
      <c r="C14" s="152"/>
      <c r="D14" s="34">
        <v>5.8</v>
      </c>
      <c r="E14" s="34">
        <v>0.5</v>
      </c>
      <c r="F14" s="35">
        <f>D14+E14</f>
        <v>6.3</v>
      </c>
      <c r="G14" s="34">
        <v>90.8</v>
      </c>
      <c r="H14" s="34">
        <v>6</v>
      </c>
      <c r="I14" s="35">
        <f>G14+H14</f>
        <v>96.8</v>
      </c>
      <c r="J14" s="34">
        <v>173.8</v>
      </c>
      <c r="K14" s="34">
        <v>26.1</v>
      </c>
      <c r="L14" s="35">
        <f>J14+K14</f>
        <v>199.9</v>
      </c>
      <c r="M14" s="34">
        <v>31.7</v>
      </c>
      <c r="N14" s="34">
        <v>9.9</v>
      </c>
      <c r="O14" s="35">
        <f>M14+N14</f>
        <v>41.6</v>
      </c>
      <c r="P14" s="34">
        <v>8.2</v>
      </c>
      <c r="Q14" s="34">
        <v>2.5</v>
      </c>
      <c r="R14" s="35">
        <f>P14+Q14</f>
        <v>10.7</v>
      </c>
      <c r="S14" s="34">
        <v>3.1</v>
      </c>
      <c r="T14" s="34">
        <v>0.9</v>
      </c>
      <c r="U14" s="35">
        <f>S14+T14</f>
        <v>4</v>
      </c>
      <c r="V14" s="34">
        <v>4</v>
      </c>
      <c r="W14" s="34">
        <v>0.1</v>
      </c>
      <c r="X14" s="35">
        <f>V14+W14</f>
        <v>4.1</v>
      </c>
      <c r="Y14" s="34">
        <v>1</v>
      </c>
      <c r="Z14" s="34">
        <v>0.2</v>
      </c>
      <c r="AA14" s="35">
        <f>Y14+Z14</f>
        <v>1.2</v>
      </c>
      <c r="AB14" s="34">
        <v>0.9</v>
      </c>
      <c r="AC14" s="34">
        <v>0</v>
      </c>
      <c r="AD14" s="35">
        <f>AB14+AC14</f>
        <v>0.9</v>
      </c>
      <c r="AE14" s="34">
        <v>0.9</v>
      </c>
      <c r="AF14" s="34">
        <v>0.1</v>
      </c>
      <c r="AG14" s="35">
        <f>AE14+AF14</f>
        <v>1</v>
      </c>
      <c r="AH14" s="34">
        <v>0.3</v>
      </c>
      <c r="AI14" s="34">
        <v>0</v>
      </c>
      <c r="AJ14" s="35">
        <f>AH14+AI14</f>
        <v>0.3</v>
      </c>
      <c r="AK14" s="34">
        <v>0.8</v>
      </c>
      <c r="AL14" s="34">
        <v>0.3</v>
      </c>
      <c r="AM14" s="35">
        <f>AK14+AL14</f>
        <v>1.1</v>
      </c>
      <c r="AN14" s="36">
        <f>Y14+S14+P14+M14+J14+G14+D14+V14+AB14+AE14+AH14+AK14</f>
        <v>321.3</v>
      </c>
      <c r="AO14" s="36">
        <f>Z14+T14+Q14+N14+K14+H14+E14+W14+AC14+AF14+AI14+AL14</f>
        <v>46.6</v>
      </c>
      <c r="AP14" s="35">
        <f>AN14+AO14</f>
        <v>367.90000000000003</v>
      </c>
      <c r="AQ14" s="153" t="s">
        <v>111</v>
      </c>
      <c r="AR14" s="154"/>
      <c r="AS14" s="37"/>
      <c r="AT14" s="90"/>
      <c r="AU14" s="90"/>
      <c r="AV14" s="90"/>
    </row>
    <row r="15" spans="1:48" s="28" customFormat="1" ht="15" customHeight="1">
      <c r="A15" s="31"/>
      <c r="B15" s="155" t="s">
        <v>37</v>
      </c>
      <c r="C15" s="156"/>
      <c r="D15" s="39">
        <v>5.4</v>
      </c>
      <c r="E15" s="39">
        <v>0</v>
      </c>
      <c r="F15" s="39">
        <f>D15+E15</f>
        <v>5.4</v>
      </c>
      <c r="G15" s="39">
        <v>0</v>
      </c>
      <c r="H15" s="39">
        <v>0</v>
      </c>
      <c r="I15" s="39">
        <f>G15+H15</f>
        <v>0</v>
      </c>
      <c r="J15" s="39">
        <v>0</v>
      </c>
      <c r="K15" s="39">
        <v>0</v>
      </c>
      <c r="L15" s="39">
        <f>J15+K15</f>
        <v>0</v>
      </c>
      <c r="M15" s="39">
        <v>0</v>
      </c>
      <c r="N15" s="39">
        <v>0</v>
      </c>
      <c r="O15" s="39">
        <f>M15+N15</f>
        <v>0</v>
      </c>
      <c r="P15" s="39">
        <v>0</v>
      </c>
      <c r="Q15" s="39">
        <v>0</v>
      </c>
      <c r="R15" s="39">
        <f>P15+Q15</f>
        <v>0</v>
      </c>
      <c r="S15" s="39">
        <v>0</v>
      </c>
      <c r="T15" s="39">
        <v>0</v>
      </c>
      <c r="U15" s="39">
        <f>S15+T15</f>
        <v>0</v>
      </c>
      <c r="V15" s="39">
        <v>0</v>
      </c>
      <c r="W15" s="39">
        <v>0</v>
      </c>
      <c r="X15" s="39">
        <f>V15+W15</f>
        <v>0</v>
      </c>
      <c r="Y15" s="39">
        <v>0</v>
      </c>
      <c r="Z15" s="39">
        <v>0</v>
      </c>
      <c r="AA15" s="39">
        <f>Y15+Z15</f>
        <v>0</v>
      </c>
      <c r="AB15" s="39">
        <v>0</v>
      </c>
      <c r="AC15" s="39">
        <v>0</v>
      </c>
      <c r="AD15" s="39">
        <f>AB15+AC15</f>
        <v>0</v>
      </c>
      <c r="AE15" s="39">
        <v>0</v>
      </c>
      <c r="AF15" s="39">
        <v>0</v>
      </c>
      <c r="AG15" s="39">
        <f>AE15+AF15</f>
        <v>0</v>
      </c>
      <c r="AH15" s="39">
        <v>0</v>
      </c>
      <c r="AI15" s="39">
        <v>0</v>
      </c>
      <c r="AJ15" s="39">
        <f>AH15+AI15</f>
        <v>0</v>
      </c>
      <c r="AK15" s="39">
        <v>0</v>
      </c>
      <c r="AL15" s="39">
        <v>0</v>
      </c>
      <c r="AM15" s="39">
        <f>AK15+AL15</f>
        <v>0</v>
      </c>
      <c r="AN15" s="40">
        <f>Y15+S15+P15+M15+J15+G15+D15+V15+AB15+AE15+AH15+AK15</f>
        <v>5.4</v>
      </c>
      <c r="AO15" s="40">
        <f>Z15+T15+Q15+N15+K15+H15+E15+W15+AC15+AF15+AI15+AL15</f>
        <v>0</v>
      </c>
      <c r="AP15" s="39">
        <f>AN15+AO15</f>
        <v>5.4</v>
      </c>
      <c r="AQ15" s="157" t="s">
        <v>38</v>
      </c>
      <c r="AR15" s="158"/>
      <c r="AS15" s="37"/>
      <c r="AT15" s="90"/>
      <c r="AU15" s="90"/>
      <c r="AV15" s="90"/>
    </row>
    <row r="16" spans="1:48" s="28" customFormat="1" ht="15" customHeight="1">
      <c r="A16" s="31"/>
      <c r="B16" s="32"/>
      <c r="C16" s="3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32"/>
      <c r="AR16" s="32"/>
      <c r="AS16" s="37"/>
      <c r="AT16" s="90"/>
      <c r="AU16" s="90"/>
      <c r="AV16" s="90"/>
    </row>
    <row r="17" spans="1:48" s="28" customFormat="1" ht="15" customHeight="1">
      <c r="A17" s="141" t="s">
        <v>32</v>
      </c>
      <c r="B17" s="142"/>
      <c r="C17" s="143"/>
      <c r="D17" s="30">
        <f aca="true" t="shared" si="1" ref="D17:AP17">D18+D29+D30</f>
        <v>11.9</v>
      </c>
      <c r="E17" s="30">
        <f t="shared" si="1"/>
        <v>0.9</v>
      </c>
      <c r="F17" s="30">
        <f t="shared" si="1"/>
        <v>12.8</v>
      </c>
      <c r="G17" s="30">
        <f t="shared" si="1"/>
        <v>15.200000000000001</v>
      </c>
      <c r="H17" s="30">
        <f t="shared" si="1"/>
        <v>1.8</v>
      </c>
      <c r="I17" s="30">
        <f t="shared" si="1"/>
        <v>17.000000000000004</v>
      </c>
      <c r="J17" s="30">
        <f t="shared" si="1"/>
        <v>11.3</v>
      </c>
      <c r="K17" s="30">
        <f t="shared" si="1"/>
        <v>7.499999999999999</v>
      </c>
      <c r="L17" s="30">
        <f t="shared" si="1"/>
        <v>18.800000000000004</v>
      </c>
      <c r="M17" s="30">
        <f t="shared" si="1"/>
        <v>14.799999999999999</v>
      </c>
      <c r="N17" s="30">
        <f t="shared" si="1"/>
        <v>2.5000000000000004</v>
      </c>
      <c r="O17" s="30">
        <f t="shared" si="1"/>
        <v>17.3</v>
      </c>
      <c r="P17" s="30">
        <f t="shared" si="1"/>
        <v>15.899999999999999</v>
      </c>
      <c r="Q17" s="30">
        <f t="shared" si="1"/>
        <v>2.2</v>
      </c>
      <c r="R17" s="30">
        <f t="shared" si="1"/>
        <v>18.099999999999998</v>
      </c>
      <c r="S17" s="30">
        <f t="shared" si="1"/>
        <v>14.000000000000002</v>
      </c>
      <c r="T17" s="30">
        <f t="shared" si="1"/>
        <v>2.5</v>
      </c>
      <c r="U17" s="30">
        <f t="shared" si="1"/>
        <v>16.5</v>
      </c>
      <c r="V17" s="30">
        <f t="shared" si="1"/>
        <v>14.700000000000001</v>
      </c>
      <c r="W17" s="30">
        <f t="shared" si="1"/>
        <v>4.6</v>
      </c>
      <c r="X17" s="30">
        <f t="shared" si="1"/>
        <v>19.3</v>
      </c>
      <c r="Y17" s="30">
        <f t="shared" si="1"/>
        <v>15</v>
      </c>
      <c r="Z17" s="30">
        <f t="shared" si="1"/>
        <v>3.3</v>
      </c>
      <c r="AA17" s="30">
        <f t="shared" si="1"/>
        <v>18.300000000000004</v>
      </c>
      <c r="AB17" s="30">
        <f t="shared" si="1"/>
        <v>12.7</v>
      </c>
      <c r="AC17" s="30">
        <f t="shared" si="1"/>
        <v>3.1</v>
      </c>
      <c r="AD17" s="30">
        <f t="shared" si="1"/>
        <v>15.799999999999999</v>
      </c>
      <c r="AE17" s="30">
        <f t="shared" si="1"/>
        <v>10.4</v>
      </c>
      <c r="AF17" s="30">
        <f t="shared" si="1"/>
        <v>1.9</v>
      </c>
      <c r="AG17" s="30">
        <f t="shared" si="1"/>
        <v>12.299999999999999</v>
      </c>
      <c r="AH17" s="30">
        <f t="shared" si="1"/>
        <v>13.5</v>
      </c>
      <c r="AI17" s="30">
        <f t="shared" si="1"/>
        <v>1.9</v>
      </c>
      <c r="AJ17" s="30">
        <f t="shared" si="1"/>
        <v>15.4</v>
      </c>
      <c r="AK17" s="30">
        <f t="shared" si="1"/>
        <v>14</v>
      </c>
      <c r="AL17" s="30">
        <f t="shared" si="1"/>
        <v>1.5</v>
      </c>
      <c r="AM17" s="30">
        <f t="shared" si="1"/>
        <v>15.5</v>
      </c>
      <c r="AN17" s="30">
        <f t="shared" si="1"/>
        <v>163.39999999999998</v>
      </c>
      <c r="AO17" s="30">
        <f t="shared" si="1"/>
        <v>33.699999999999996</v>
      </c>
      <c r="AP17" s="30">
        <f t="shared" si="1"/>
        <v>197.09999999999997</v>
      </c>
      <c r="AQ17" s="144" t="s">
        <v>5</v>
      </c>
      <c r="AR17" s="145"/>
      <c r="AS17" s="146"/>
      <c r="AT17" s="90"/>
      <c r="AU17" s="90"/>
      <c r="AV17" s="90"/>
    </row>
    <row r="18" spans="1:48" s="28" customFormat="1" ht="15" customHeight="1">
      <c r="A18" s="31"/>
      <c r="B18" s="151" t="s">
        <v>45</v>
      </c>
      <c r="C18" s="152"/>
      <c r="D18" s="34">
        <f aca="true" t="shared" si="2" ref="D18:AP18">D19+D25</f>
        <v>11.8</v>
      </c>
      <c r="E18" s="34">
        <f t="shared" si="2"/>
        <v>0.8</v>
      </c>
      <c r="F18" s="34">
        <f t="shared" si="2"/>
        <v>12.600000000000001</v>
      </c>
      <c r="G18" s="34">
        <f t="shared" si="2"/>
        <v>14.8</v>
      </c>
      <c r="H18" s="34">
        <f t="shared" si="2"/>
        <v>1.8</v>
      </c>
      <c r="I18" s="34">
        <f t="shared" si="2"/>
        <v>16.6</v>
      </c>
      <c r="J18" s="34">
        <f t="shared" si="2"/>
        <v>10.100000000000001</v>
      </c>
      <c r="K18" s="34">
        <f t="shared" si="2"/>
        <v>7.1</v>
      </c>
      <c r="L18" s="34">
        <f t="shared" si="2"/>
        <v>17.200000000000003</v>
      </c>
      <c r="M18" s="34">
        <f t="shared" si="2"/>
        <v>14</v>
      </c>
      <c r="N18" s="34">
        <f t="shared" si="2"/>
        <v>2.4000000000000004</v>
      </c>
      <c r="O18" s="34">
        <f t="shared" si="2"/>
        <v>16.4</v>
      </c>
      <c r="P18" s="34">
        <f t="shared" si="2"/>
        <v>15.299999999999999</v>
      </c>
      <c r="Q18" s="34">
        <f t="shared" si="2"/>
        <v>2.1</v>
      </c>
      <c r="R18" s="34">
        <f t="shared" si="2"/>
        <v>17.4</v>
      </c>
      <c r="S18" s="34">
        <f t="shared" si="2"/>
        <v>13.600000000000001</v>
      </c>
      <c r="T18" s="34">
        <f t="shared" si="2"/>
        <v>2.4</v>
      </c>
      <c r="U18" s="34">
        <f t="shared" si="2"/>
        <v>16</v>
      </c>
      <c r="V18" s="34">
        <f t="shared" si="2"/>
        <v>13.8</v>
      </c>
      <c r="W18" s="34">
        <f t="shared" si="2"/>
        <v>4.5</v>
      </c>
      <c r="X18" s="34">
        <f t="shared" si="2"/>
        <v>18.3</v>
      </c>
      <c r="Y18" s="34">
        <f t="shared" si="2"/>
        <v>14.4</v>
      </c>
      <c r="Z18" s="34">
        <f t="shared" si="2"/>
        <v>3.3</v>
      </c>
      <c r="AA18" s="34">
        <f t="shared" si="2"/>
        <v>17.700000000000003</v>
      </c>
      <c r="AB18" s="34">
        <f t="shared" si="2"/>
        <v>12</v>
      </c>
      <c r="AC18" s="34">
        <f t="shared" si="2"/>
        <v>3</v>
      </c>
      <c r="AD18" s="34">
        <f t="shared" si="2"/>
        <v>15</v>
      </c>
      <c r="AE18" s="34">
        <f t="shared" si="2"/>
        <v>9.9</v>
      </c>
      <c r="AF18" s="34">
        <f t="shared" si="2"/>
        <v>1.9</v>
      </c>
      <c r="AG18" s="34">
        <f t="shared" si="2"/>
        <v>11.799999999999999</v>
      </c>
      <c r="AH18" s="34">
        <f t="shared" si="2"/>
        <v>13</v>
      </c>
      <c r="AI18" s="34">
        <f t="shared" si="2"/>
        <v>1.9</v>
      </c>
      <c r="AJ18" s="34">
        <f t="shared" si="2"/>
        <v>14.9</v>
      </c>
      <c r="AK18" s="34">
        <f t="shared" si="2"/>
        <v>13.700000000000001</v>
      </c>
      <c r="AL18" s="34">
        <f t="shared" si="2"/>
        <v>1.4</v>
      </c>
      <c r="AM18" s="34">
        <f t="shared" si="2"/>
        <v>15.1</v>
      </c>
      <c r="AN18" s="34">
        <f t="shared" si="2"/>
        <v>156.39999999999998</v>
      </c>
      <c r="AO18" s="34">
        <f t="shared" si="2"/>
        <v>32.599999999999994</v>
      </c>
      <c r="AP18" s="34">
        <f t="shared" si="2"/>
        <v>188.99999999999997</v>
      </c>
      <c r="AQ18" s="153" t="s">
        <v>46</v>
      </c>
      <c r="AR18" s="154"/>
      <c r="AS18" s="37"/>
      <c r="AT18" s="90"/>
      <c r="AU18" s="90"/>
      <c r="AV18" s="90"/>
    </row>
    <row r="19" spans="1:48" s="28" customFormat="1" ht="15" customHeight="1">
      <c r="A19" s="31"/>
      <c r="B19" s="43"/>
      <c r="C19" s="38" t="s">
        <v>6</v>
      </c>
      <c r="D19" s="30">
        <f aca="true" t="shared" si="3" ref="D19:AP19">D20+D21+D22+D23+D24</f>
        <v>11.3</v>
      </c>
      <c r="E19" s="30">
        <f t="shared" si="3"/>
        <v>0.8</v>
      </c>
      <c r="F19" s="30">
        <f t="shared" si="3"/>
        <v>12.100000000000001</v>
      </c>
      <c r="G19" s="30">
        <f t="shared" si="3"/>
        <v>14.4</v>
      </c>
      <c r="H19" s="30">
        <f t="shared" si="3"/>
        <v>1.5</v>
      </c>
      <c r="I19" s="30">
        <f t="shared" si="3"/>
        <v>15.9</v>
      </c>
      <c r="J19" s="30">
        <f t="shared" si="3"/>
        <v>9.3</v>
      </c>
      <c r="K19" s="30">
        <f t="shared" si="3"/>
        <v>6.8</v>
      </c>
      <c r="L19" s="30">
        <f t="shared" si="3"/>
        <v>16.1</v>
      </c>
      <c r="M19" s="30">
        <f t="shared" si="3"/>
        <v>13.1</v>
      </c>
      <c r="N19" s="30">
        <f t="shared" si="3"/>
        <v>2.4000000000000004</v>
      </c>
      <c r="O19" s="30">
        <f t="shared" si="3"/>
        <v>15.5</v>
      </c>
      <c r="P19" s="30">
        <f t="shared" si="3"/>
        <v>14.399999999999999</v>
      </c>
      <c r="Q19" s="30">
        <f t="shared" si="3"/>
        <v>2.1</v>
      </c>
      <c r="R19" s="30">
        <f t="shared" si="3"/>
        <v>16.5</v>
      </c>
      <c r="S19" s="30">
        <f t="shared" si="3"/>
        <v>12.600000000000001</v>
      </c>
      <c r="T19" s="30">
        <f t="shared" si="3"/>
        <v>2.4</v>
      </c>
      <c r="U19" s="30">
        <f t="shared" si="3"/>
        <v>15</v>
      </c>
      <c r="V19" s="30">
        <f t="shared" si="3"/>
        <v>13</v>
      </c>
      <c r="W19" s="30">
        <f t="shared" si="3"/>
        <v>4.5</v>
      </c>
      <c r="X19" s="30">
        <f t="shared" si="3"/>
        <v>17.5</v>
      </c>
      <c r="Y19" s="30">
        <f t="shared" si="3"/>
        <v>13.4</v>
      </c>
      <c r="Z19" s="30">
        <f t="shared" si="3"/>
        <v>3.3</v>
      </c>
      <c r="AA19" s="30">
        <f t="shared" si="3"/>
        <v>16.700000000000003</v>
      </c>
      <c r="AB19" s="30">
        <f t="shared" si="3"/>
        <v>11.3</v>
      </c>
      <c r="AC19" s="30">
        <f t="shared" si="3"/>
        <v>2.9</v>
      </c>
      <c r="AD19" s="30">
        <f t="shared" si="3"/>
        <v>14.2</v>
      </c>
      <c r="AE19" s="30">
        <f t="shared" si="3"/>
        <v>9.3</v>
      </c>
      <c r="AF19" s="30">
        <f t="shared" si="3"/>
        <v>1.9</v>
      </c>
      <c r="AG19" s="30">
        <f t="shared" si="3"/>
        <v>11.2</v>
      </c>
      <c r="AH19" s="30">
        <f t="shared" si="3"/>
        <v>12.2</v>
      </c>
      <c r="AI19" s="30">
        <f t="shared" si="3"/>
        <v>1.7999999999999998</v>
      </c>
      <c r="AJ19" s="30">
        <f t="shared" si="3"/>
        <v>14</v>
      </c>
      <c r="AK19" s="30">
        <f t="shared" si="3"/>
        <v>12.9</v>
      </c>
      <c r="AL19" s="30">
        <f t="shared" si="3"/>
        <v>1.4</v>
      </c>
      <c r="AM19" s="30">
        <f t="shared" si="3"/>
        <v>14.299999999999999</v>
      </c>
      <c r="AN19" s="30">
        <f t="shared" si="3"/>
        <v>147.2</v>
      </c>
      <c r="AO19" s="30">
        <f t="shared" si="3"/>
        <v>31.799999999999997</v>
      </c>
      <c r="AP19" s="30">
        <f t="shared" si="3"/>
        <v>178.99999999999997</v>
      </c>
      <c r="AQ19" s="41" t="s">
        <v>47</v>
      </c>
      <c r="AR19" s="44"/>
      <c r="AS19" s="37"/>
      <c r="AT19" s="90"/>
      <c r="AU19" s="90"/>
      <c r="AV19" s="90"/>
    </row>
    <row r="20" spans="1:48" s="28" customFormat="1" ht="15" customHeight="1">
      <c r="A20" s="31"/>
      <c r="B20" s="45"/>
      <c r="C20" s="46" t="s">
        <v>48</v>
      </c>
      <c r="D20" s="34">
        <v>1.5</v>
      </c>
      <c r="E20" s="34">
        <v>0.2</v>
      </c>
      <c r="F20" s="34">
        <f>SUM(D20:E20)</f>
        <v>1.7</v>
      </c>
      <c r="G20" s="34">
        <v>1.9</v>
      </c>
      <c r="H20" s="34">
        <v>0.2</v>
      </c>
      <c r="I20" s="34">
        <f>SUM(G20:H20)</f>
        <v>2.1</v>
      </c>
      <c r="J20" s="34">
        <v>1</v>
      </c>
      <c r="K20" s="34">
        <v>1.7</v>
      </c>
      <c r="L20" s="34">
        <f>SUM(J20:K20)</f>
        <v>2.7</v>
      </c>
      <c r="M20" s="34">
        <v>1</v>
      </c>
      <c r="N20" s="34">
        <v>1.3</v>
      </c>
      <c r="O20" s="34">
        <f>SUM(M20:N20)</f>
        <v>2.3</v>
      </c>
      <c r="P20" s="34">
        <v>0.8</v>
      </c>
      <c r="Q20" s="34">
        <v>1.1</v>
      </c>
      <c r="R20" s="34">
        <f>SUM(P20:Q20)</f>
        <v>1.9000000000000001</v>
      </c>
      <c r="S20" s="34">
        <v>0</v>
      </c>
      <c r="T20" s="34">
        <v>2.1</v>
      </c>
      <c r="U20" s="34">
        <f>SUM(S20:T20)</f>
        <v>2.1</v>
      </c>
      <c r="V20" s="34">
        <v>0</v>
      </c>
      <c r="W20" s="34">
        <v>2.1</v>
      </c>
      <c r="X20" s="34">
        <f>SUM(V20:W20)</f>
        <v>2.1</v>
      </c>
      <c r="Y20" s="34">
        <v>0.1</v>
      </c>
      <c r="Z20" s="34">
        <v>2.4</v>
      </c>
      <c r="AA20" s="34">
        <f>SUM(Y20:Z20)</f>
        <v>2.5</v>
      </c>
      <c r="AB20" s="34">
        <v>0.1</v>
      </c>
      <c r="AC20" s="34">
        <v>2.3</v>
      </c>
      <c r="AD20" s="34">
        <f>SUM(AB20:AC20)</f>
        <v>2.4</v>
      </c>
      <c r="AE20" s="34">
        <v>1.1</v>
      </c>
      <c r="AF20" s="34">
        <v>1</v>
      </c>
      <c r="AG20" s="34">
        <f>SUM(AE20:AF20)</f>
        <v>2.1</v>
      </c>
      <c r="AH20" s="34">
        <v>0.3</v>
      </c>
      <c r="AI20" s="34">
        <v>1.4</v>
      </c>
      <c r="AJ20" s="34">
        <f>SUM(AH20:AI20)</f>
        <v>1.7</v>
      </c>
      <c r="AK20" s="34">
        <v>1</v>
      </c>
      <c r="AL20" s="34">
        <v>1</v>
      </c>
      <c r="AM20" s="34">
        <f>SUM(AK20:AL20)</f>
        <v>2</v>
      </c>
      <c r="AN20" s="36">
        <f>Y20+S20+P20+M20+J20+G20+D20+V20+AB20+AE20+AH20+AK20</f>
        <v>8.8</v>
      </c>
      <c r="AO20" s="36">
        <f aca="true" t="shared" si="4" ref="AN20:AO24">Z20+T20+Q20+N20+K20+H20+E20+W20+AC20+AF20+AI20+AL20</f>
        <v>16.799999999999997</v>
      </c>
      <c r="AP20" s="34">
        <f>SUM(AN20:AO20)</f>
        <v>25.599999999999998</v>
      </c>
      <c r="AQ20" s="47" t="s">
        <v>101</v>
      </c>
      <c r="AR20" s="45"/>
      <c r="AS20" s="37"/>
      <c r="AT20" s="90"/>
      <c r="AU20" s="90"/>
      <c r="AV20" s="90"/>
    </row>
    <row r="21" spans="1:48" s="28" customFormat="1" ht="15" customHeight="1">
      <c r="A21" s="31"/>
      <c r="B21" s="45"/>
      <c r="C21" s="48" t="s">
        <v>49</v>
      </c>
      <c r="D21" s="35">
        <v>4.9</v>
      </c>
      <c r="E21" s="35">
        <v>0.6</v>
      </c>
      <c r="F21" s="35">
        <f>SUM(D21:E21)</f>
        <v>5.5</v>
      </c>
      <c r="G21" s="35">
        <v>6.1</v>
      </c>
      <c r="H21" s="35">
        <v>1.2</v>
      </c>
      <c r="I21" s="35">
        <f>SUM(G21:H21)</f>
        <v>7.3</v>
      </c>
      <c r="J21" s="35">
        <v>2.2</v>
      </c>
      <c r="K21" s="35">
        <v>5.1</v>
      </c>
      <c r="L21" s="35">
        <f>SUM(J21:K21)</f>
        <v>7.3</v>
      </c>
      <c r="M21" s="35">
        <v>4.6</v>
      </c>
      <c r="N21" s="35">
        <v>1.1</v>
      </c>
      <c r="O21" s="35">
        <f>SUM(M21:N21)</f>
        <v>5.699999999999999</v>
      </c>
      <c r="P21" s="35">
        <v>6.3</v>
      </c>
      <c r="Q21" s="35">
        <v>1</v>
      </c>
      <c r="R21" s="35">
        <f>SUM(P21:Q21)</f>
        <v>7.3</v>
      </c>
      <c r="S21" s="35">
        <v>6.2</v>
      </c>
      <c r="T21" s="35">
        <v>0.3</v>
      </c>
      <c r="U21" s="35">
        <f>SUM(S21:T21)</f>
        <v>6.5</v>
      </c>
      <c r="V21" s="35">
        <v>5.8</v>
      </c>
      <c r="W21" s="35">
        <v>2.4</v>
      </c>
      <c r="X21" s="35">
        <f>SUM(V21:W21)</f>
        <v>8.2</v>
      </c>
      <c r="Y21" s="35">
        <v>6.9</v>
      </c>
      <c r="Z21" s="35">
        <v>0.9</v>
      </c>
      <c r="AA21" s="35">
        <f>SUM(Y21:Z21)</f>
        <v>7.800000000000001</v>
      </c>
      <c r="AB21" s="35">
        <v>5</v>
      </c>
      <c r="AC21" s="35">
        <v>0.6</v>
      </c>
      <c r="AD21" s="35">
        <f>SUM(AB21:AC21)</f>
        <v>5.6</v>
      </c>
      <c r="AE21" s="35">
        <v>3.6</v>
      </c>
      <c r="AF21" s="35">
        <v>0.9</v>
      </c>
      <c r="AG21" s="35">
        <f>SUM(AE21:AF21)</f>
        <v>4.5</v>
      </c>
      <c r="AH21" s="35">
        <v>5.8</v>
      </c>
      <c r="AI21" s="35">
        <v>0.4</v>
      </c>
      <c r="AJ21" s="35">
        <f>SUM(AH21:AI21)</f>
        <v>6.2</v>
      </c>
      <c r="AK21" s="35">
        <v>4.1</v>
      </c>
      <c r="AL21" s="35">
        <v>0.4</v>
      </c>
      <c r="AM21" s="35">
        <f>SUM(AK21:AL21)</f>
        <v>4.5</v>
      </c>
      <c r="AN21" s="36">
        <f>Y21+S21+P21+M21+J21+G21+D21+V21+AB21+AE21+AH21+AK21</f>
        <v>61.49999999999999</v>
      </c>
      <c r="AO21" s="36">
        <f t="shared" si="4"/>
        <v>14.9</v>
      </c>
      <c r="AP21" s="35">
        <f>SUM(AN21:AO21)</f>
        <v>76.39999999999999</v>
      </c>
      <c r="AQ21" s="49" t="s">
        <v>50</v>
      </c>
      <c r="AR21" s="45"/>
      <c r="AS21" s="37"/>
      <c r="AT21" s="90"/>
      <c r="AU21" s="90"/>
      <c r="AV21" s="90"/>
    </row>
    <row r="22" spans="1:48" s="28" customFormat="1" ht="15" customHeight="1">
      <c r="A22" s="31"/>
      <c r="B22" s="45"/>
      <c r="C22" s="48" t="s">
        <v>124</v>
      </c>
      <c r="D22" s="35">
        <v>4.9</v>
      </c>
      <c r="E22" s="35">
        <v>0</v>
      </c>
      <c r="F22" s="35">
        <f>SUM(D22:E22)</f>
        <v>4.9</v>
      </c>
      <c r="G22" s="35">
        <v>6.4</v>
      </c>
      <c r="H22" s="35">
        <v>0.1</v>
      </c>
      <c r="I22" s="35">
        <f>SUM(G22:H22)</f>
        <v>6.5</v>
      </c>
      <c r="J22" s="35">
        <v>6.1</v>
      </c>
      <c r="K22" s="35">
        <v>0</v>
      </c>
      <c r="L22" s="35">
        <f>SUM(J22:K22)</f>
        <v>6.1</v>
      </c>
      <c r="M22" s="35">
        <v>7.5</v>
      </c>
      <c r="N22" s="35">
        <v>0</v>
      </c>
      <c r="O22" s="35">
        <f>SUM(M22:N22)</f>
        <v>7.5</v>
      </c>
      <c r="P22" s="35">
        <v>7.3</v>
      </c>
      <c r="Q22" s="35">
        <v>0</v>
      </c>
      <c r="R22" s="35">
        <f>SUM(P22:Q22)</f>
        <v>7.3</v>
      </c>
      <c r="S22" s="35">
        <v>6.4</v>
      </c>
      <c r="T22" s="35">
        <v>0</v>
      </c>
      <c r="U22" s="35">
        <f>SUM(S22:T22)</f>
        <v>6.4</v>
      </c>
      <c r="V22" s="35">
        <v>7.2</v>
      </c>
      <c r="W22" s="35">
        <v>0</v>
      </c>
      <c r="X22" s="35">
        <f>SUM(V22:W22)</f>
        <v>7.2</v>
      </c>
      <c r="Y22" s="35">
        <v>6.4</v>
      </c>
      <c r="Z22" s="35">
        <v>0</v>
      </c>
      <c r="AA22" s="35">
        <f>SUM(Y22:Z22)</f>
        <v>6.4</v>
      </c>
      <c r="AB22" s="35">
        <v>6.2</v>
      </c>
      <c r="AC22" s="35">
        <v>0</v>
      </c>
      <c r="AD22" s="35">
        <f>SUM(AB22:AC22)</f>
        <v>6.2</v>
      </c>
      <c r="AE22" s="35">
        <v>4.6</v>
      </c>
      <c r="AF22" s="35">
        <v>0</v>
      </c>
      <c r="AG22" s="35">
        <f>SUM(AE22:AF22)</f>
        <v>4.6</v>
      </c>
      <c r="AH22" s="35">
        <v>6</v>
      </c>
      <c r="AI22" s="35">
        <v>0</v>
      </c>
      <c r="AJ22" s="35">
        <f>SUM(AH22:AI22)</f>
        <v>6</v>
      </c>
      <c r="AK22" s="35">
        <v>7.7</v>
      </c>
      <c r="AL22" s="35">
        <v>0</v>
      </c>
      <c r="AM22" s="35">
        <f>SUM(AK22:AL22)</f>
        <v>7.7</v>
      </c>
      <c r="AN22" s="36">
        <f t="shared" si="4"/>
        <v>76.7</v>
      </c>
      <c r="AO22" s="36">
        <f t="shared" si="4"/>
        <v>0.1</v>
      </c>
      <c r="AP22" s="35">
        <f>SUM(AN22:AO22)</f>
        <v>76.8</v>
      </c>
      <c r="AQ22" s="49" t="s">
        <v>126</v>
      </c>
      <c r="AR22" s="45"/>
      <c r="AS22" s="37"/>
      <c r="AT22" s="90"/>
      <c r="AU22" s="90"/>
      <c r="AV22" s="90"/>
    </row>
    <row r="23" spans="1:48" s="28" customFormat="1" ht="15" customHeight="1">
      <c r="A23" s="31"/>
      <c r="B23" s="45"/>
      <c r="C23" s="48" t="s">
        <v>51</v>
      </c>
      <c r="D23" s="35">
        <v>0</v>
      </c>
      <c r="E23" s="35">
        <v>0</v>
      </c>
      <c r="F23" s="35">
        <f>SUM(D23:E23)</f>
        <v>0</v>
      </c>
      <c r="G23" s="35">
        <v>0</v>
      </c>
      <c r="H23" s="35">
        <v>0</v>
      </c>
      <c r="I23" s="35">
        <f>SUM(G23:H23)</f>
        <v>0</v>
      </c>
      <c r="J23" s="35">
        <v>0</v>
      </c>
      <c r="K23" s="35">
        <v>0</v>
      </c>
      <c r="L23" s="35">
        <f>SUM(J23:K23)</f>
        <v>0</v>
      </c>
      <c r="M23" s="35">
        <v>0</v>
      </c>
      <c r="N23" s="35">
        <v>0</v>
      </c>
      <c r="O23" s="35">
        <f>SUM(M23:N23)</f>
        <v>0</v>
      </c>
      <c r="P23" s="35">
        <v>0</v>
      </c>
      <c r="Q23" s="35">
        <v>0</v>
      </c>
      <c r="R23" s="35">
        <f>SUM(P23:Q23)</f>
        <v>0</v>
      </c>
      <c r="S23" s="35">
        <v>0</v>
      </c>
      <c r="T23" s="35">
        <v>0</v>
      </c>
      <c r="U23" s="35">
        <f>SUM(S23:T23)</f>
        <v>0</v>
      </c>
      <c r="V23" s="35">
        <v>0</v>
      </c>
      <c r="W23" s="35">
        <v>0</v>
      </c>
      <c r="X23" s="35">
        <f>SUM(V23:W23)</f>
        <v>0</v>
      </c>
      <c r="Y23" s="35">
        <v>0</v>
      </c>
      <c r="Z23" s="35">
        <v>0</v>
      </c>
      <c r="AA23" s="35">
        <f>SUM(Y23:Z23)</f>
        <v>0</v>
      </c>
      <c r="AB23" s="35">
        <v>0</v>
      </c>
      <c r="AC23" s="35">
        <v>0</v>
      </c>
      <c r="AD23" s="35">
        <f>SUM(AB23:AC23)</f>
        <v>0</v>
      </c>
      <c r="AE23" s="35">
        <v>0</v>
      </c>
      <c r="AF23" s="35">
        <v>0</v>
      </c>
      <c r="AG23" s="35">
        <f>SUM(AE23:AF23)</f>
        <v>0</v>
      </c>
      <c r="AH23" s="35">
        <v>0.1</v>
      </c>
      <c r="AI23" s="35">
        <v>0</v>
      </c>
      <c r="AJ23" s="35">
        <f>SUM(AH23:AI23)</f>
        <v>0.1</v>
      </c>
      <c r="AK23" s="35">
        <v>0.1</v>
      </c>
      <c r="AL23" s="35">
        <v>0</v>
      </c>
      <c r="AM23" s="35">
        <f>SUM(AK23:AL23)</f>
        <v>0.1</v>
      </c>
      <c r="AN23" s="36">
        <f>Y23+S23+P23+M23+J23+G23+D23+V23+AB23+AE23+AH23+AK23</f>
        <v>0.2</v>
      </c>
      <c r="AO23" s="36">
        <f t="shared" si="4"/>
        <v>0</v>
      </c>
      <c r="AP23" s="35">
        <f>SUM(AN23:AO23)</f>
        <v>0.2</v>
      </c>
      <c r="AQ23" s="49" t="s">
        <v>52</v>
      </c>
      <c r="AR23" s="45"/>
      <c r="AS23" s="37"/>
      <c r="AT23" s="90"/>
      <c r="AU23" s="90"/>
      <c r="AV23" s="90"/>
    </row>
    <row r="24" spans="1:48" s="28" customFormat="1" ht="15" customHeight="1">
      <c r="A24" s="31"/>
      <c r="B24" s="45"/>
      <c r="C24" s="50" t="s">
        <v>125</v>
      </c>
      <c r="D24" s="35">
        <v>0</v>
      </c>
      <c r="E24" s="35">
        <v>0</v>
      </c>
      <c r="F24" s="35">
        <f>SUM(D24:E24)</f>
        <v>0</v>
      </c>
      <c r="G24" s="35">
        <v>0</v>
      </c>
      <c r="H24" s="35">
        <v>0</v>
      </c>
      <c r="I24" s="35">
        <f>SUM(G24:H24)</f>
        <v>0</v>
      </c>
      <c r="J24" s="35">
        <v>0</v>
      </c>
      <c r="K24" s="35">
        <v>0</v>
      </c>
      <c r="L24" s="35">
        <f>SUM(J24:K24)</f>
        <v>0</v>
      </c>
      <c r="M24" s="35">
        <v>0</v>
      </c>
      <c r="N24" s="35">
        <v>0</v>
      </c>
      <c r="O24" s="35">
        <f>SUM(M24:N24)</f>
        <v>0</v>
      </c>
      <c r="P24" s="35">
        <v>0</v>
      </c>
      <c r="Q24" s="35">
        <v>0</v>
      </c>
      <c r="R24" s="35">
        <f>SUM(P24:Q24)</f>
        <v>0</v>
      </c>
      <c r="S24" s="35">
        <v>0</v>
      </c>
      <c r="T24" s="35">
        <v>0</v>
      </c>
      <c r="U24" s="35">
        <f>SUM(S24:T24)</f>
        <v>0</v>
      </c>
      <c r="V24" s="35">
        <v>0</v>
      </c>
      <c r="W24" s="35">
        <v>0</v>
      </c>
      <c r="X24" s="35">
        <f>SUM(V24:W24)</f>
        <v>0</v>
      </c>
      <c r="Y24" s="35">
        <v>0</v>
      </c>
      <c r="Z24" s="35">
        <v>0</v>
      </c>
      <c r="AA24" s="35">
        <f>SUM(Y24:Z24)</f>
        <v>0</v>
      </c>
      <c r="AB24" s="35">
        <v>0</v>
      </c>
      <c r="AC24" s="35">
        <v>0</v>
      </c>
      <c r="AD24" s="35">
        <f>SUM(AB24:AC24)</f>
        <v>0</v>
      </c>
      <c r="AE24" s="35">
        <v>0</v>
      </c>
      <c r="AF24" s="35">
        <v>0</v>
      </c>
      <c r="AG24" s="35">
        <f>SUM(AE24:AF24)</f>
        <v>0</v>
      </c>
      <c r="AH24" s="35">
        <v>0</v>
      </c>
      <c r="AI24" s="35">
        <v>0</v>
      </c>
      <c r="AJ24" s="35">
        <f>SUM(AH24:AI24)</f>
        <v>0</v>
      </c>
      <c r="AK24" s="35">
        <v>0</v>
      </c>
      <c r="AL24" s="35">
        <v>0</v>
      </c>
      <c r="AM24" s="35">
        <f>SUM(AK24:AL24)</f>
        <v>0</v>
      </c>
      <c r="AN24" s="36">
        <f>Y24+S24+P24+M24+J24+G24+D24+V24+AB24+AE24+AH24+AK24</f>
        <v>0</v>
      </c>
      <c r="AO24" s="36">
        <f t="shared" si="4"/>
        <v>0</v>
      </c>
      <c r="AP24" s="35">
        <f>SUM(AN24:AO24)</f>
        <v>0</v>
      </c>
      <c r="AQ24" s="49" t="s">
        <v>127</v>
      </c>
      <c r="AR24" s="45"/>
      <c r="AS24" s="37"/>
      <c r="AT24" s="90"/>
      <c r="AU24" s="90"/>
      <c r="AV24" s="90"/>
    </row>
    <row r="25" spans="1:48" s="28" customFormat="1" ht="15" customHeight="1">
      <c r="A25" s="31"/>
      <c r="B25" s="31"/>
      <c r="C25" s="51" t="s">
        <v>7</v>
      </c>
      <c r="D25" s="30">
        <f aca="true" t="shared" si="5" ref="D25:AO25">SUM(D26:D28)</f>
        <v>0.5</v>
      </c>
      <c r="E25" s="30">
        <f t="shared" si="5"/>
        <v>0</v>
      </c>
      <c r="F25" s="30">
        <f t="shared" si="5"/>
        <v>0.5</v>
      </c>
      <c r="G25" s="30">
        <f t="shared" si="5"/>
        <v>0.4</v>
      </c>
      <c r="H25" s="30">
        <f t="shared" si="5"/>
        <v>0.3</v>
      </c>
      <c r="I25" s="30">
        <f>SUM(I26:I28)</f>
        <v>0.7</v>
      </c>
      <c r="J25" s="30">
        <f t="shared" si="5"/>
        <v>0.8</v>
      </c>
      <c r="K25" s="30">
        <f t="shared" si="5"/>
        <v>0.3</v>
      </c>
      <c r="L25" s="30">
        <f>SUM(L26:L28)</f>
        <v>1.1</v>
      </c>
      <c r="M25" s="30">
        <f t="shared" si="5"/>
        <v>0.8999999999999999</v>
      </c>
      <c r="N25" s="30">
        <f t="shared" si="5"/>
        <v>0</v>
      </c>
      <c r="O25" s="30">
        <f>SUM(O26:O28)</f>
        <v>0.8999999999999999</v>
      </c>
      <c r="P25" s="30">
        <f t="shared" si="5"/>
        <v>0.8999999999999999</v>
      </c>
      <c r="Q25" s="30">
        <f t="shared" si="5"/>
        <v>0</v>
      </c>
      <c r="R25" s="30">
        <f>SUM(R26:R28)</f>
        <v>0.8999999999999999</v>
      </c>
      <c r="S25" s="30">
        <f t="shared" si="5"/>
        <v>1</v>
      </c>
      <c r="T25" s="30">
        <f t="shared" si="5"/>
        <v>0</v>
      </c>
      <c r="U25" s="30">
        <f>SUM(U26:U28)</f>
        <v>1</v>
      </c>
      <c r="V25" s="30">
        <f t="shared" si="5"/>
        <v>0.8</v>
      </c>
      <c r="W25" s="30">
        <f t="shared" si="5"/>
        <v>0</v>
      </c>
      <c r="X25" s="30">
        <f>SUM(X26:X28)</f>
        <v>0.8</v>
      </c>
      <c r="Y25" s="30">
        <f t="shared" si="5"/>
        <v>1</v>
      </c>
      <c r="Z25" s="30">
        <f t="shared" si="5"/>
        <v>0</v>
      </c>
      <c r="AA25" s="30">
        <f>SUM(AA26:AA28)</f>
        <v>1</v>
      </c>
      <c r="AB25" s="30">
        <f t="shared" si="5"/>
        <v>0.7</v>
      </c>
      <c r="AC25" s="30">
        <f t="shared" si="5"/>
        <v>0.1</v>
      </c>
      <c r="AD25" s="30">
        <f>SUM(AD26:AD28)</f>
        <v>0.8</v>
      </c>
      <c r="AE25" s="30">
        <f t="shared" si="5"/>
        <v>0.6</v>
      </c>
      <c r="AF25" s="30">
        <f t="shared" si="5"/>
        <v>0</v>
      </c>
      <c r="AG25" s="30">
        <f>SUM(AG26:AG28)</f>
        <v>0.6</v>
      </c>
      <c r="AH25" s="30">
        <f t="shared" si="5"/>
        <v>0.8</v>
      </c>
      <c r="AI25" s="30">
        <f t="shared" si="5"/>
        <v>0.1</v>
      </c>
      <c r="AJ25" s="30">
        <f>SUM(AJ26:AJ28)</f>
        <v>0.8999999999999999</v>
      </c>
      <c r="AK25" s="30">
        <f t="shared" si="5"/>
        <v>0.8</v>
      </c>
      <c r="AL25" s="30">
        <f t="shared" si="5"/>
        <v>0</v>
      </c>
      <c r="AM25" s="30">
        <f>SUM(AM26:AM28)</f>
        <v>0.8</v>
      </c>
      <c r="AN25" s="30">
        <f t="shared" si="5"/>
        <v>9.200000000000001</v>
      </c>
      <c r="AO25" s="30">
        <f t="shared" si="5"/>
        <v>0.7999999999999999</v>
      </c>
      <c r="AP25" s="30">
        <f>SUM(AP26:AP28)</f>
        <v>10</v>
      </c>
      <c r="AQ25" s="52" t="s">
        <v>53</v>
      </c>
      <c r="AR25" s="37"/>
      <c r="AS25" s="37"/>
      <c r="AT25" s="90"/>
      <c r="AU25" s="90"/>
      <c r="AV25" s="90"/>
    </row>
    <row r="26" spans="1:48" s="28" customFormat="1" ht="15" customHeight="1">
      <c r="A26" s="31"/>
      <c r="B26" s="45"/>
      <c r="C26" s="46" t="s">
        <v>136</v>
      </c>
      <c r="D26" s="35">
        <v>0</v>
      </c>
      <c r="E26" s="35">
        <v>0</v>
      </c>
      <c r="F26" s="35">
        <f>SUM(D26:E26)</f>
        <v>0</v>
      </c>
      <c r="G26" s="35">
        <v>0</v>
      </c>
      <c r="H26" s="35">
        <v>0</v>
      </c>
      <c r="I26" s="35">
        <f>SUM(G26:H26)</f>
        <v>0</v>
      </c>
      <c r="J26" s="35">
        <v>0.1</v>
      </c>
      <c r="K26" s="35">
        <v>0</v>
      </c>
      <c r="L26" s="35">
        <f>SUM(J26:K26)</f>
        <v>0.1</v>
      </c>
      <c r="M26" s="35">
        <v>0.1</v>
      </c>
      <c r="N26" s="35">
        <v>0</v>
      </c>
      <c r="O26" s="35">
        <f>SUM(M26:N26)</f>
        <v>0.1</v>
      </c>
      <c r="P26" s="35">
        <v>0.1</v>
      </c>
      <c r="Q26" s="35">
        <v>0</v>
      </c>
      <c r="R26" s="35">
        <f>SUM(P26:Q26)</f>
        <v>0.1</v>
      </c>
      <c r="S26" s="35">
        <v>0.1</v>
      </c>
      <c r="T26" s="35">
        <v>0</v>
      </c>
      <c r="U26" s="35">
        <f>SUM(S26:T26)</f>
        <v>0.1</v>
      </c>
      <c r="V26" s="35">
        <v>0.1</v>
      </c>
      <c r="W26" s="35">
        <v>0</v>
      </c>
      <c r="X26" s="35">
        <f>SUM(V26:W26)</f>
        <v>0.1</v>
      </c>
      <c r="Y26" s="35">
        <v>0.1</v>
      </c>
      <c r="Z26" s="35">
        <v>0</v>
      </c>
      <c r="AA26" s="35">
        <f>SUM(Y26:Z26)</f>
        <v>0.1</v>
      </c>
      <c r="AB26" s="35">
        <v>0</v>
      </c>
      <c r="AC26" s="35">
        <v>0</v>
      </c>
      <c r="AD26" s="35">
        <f>SUM(AB26:AC26)</f>
        <v>0</v>
      </c>
      <c r="AE26" s="35">
        <v>0</v>
      </c>
      <c r="AF26" s="35">
        <v>0</v>
      </c>
      <c r="AG26" s="35">
        <f>SUM(AE26:AF26)</f>
        <v>0</v>
      </c>
      <c r="AH26" s="35">
        <v>0.1</v>
      </c>
      <c r="AI26" s="35">
        <v>0</v>
      </c>
      <c r="AJ26" s="35">
        <f>SUM(AH26:AI26)</f>
        <v>0.1</v>
      </c>
      <c r="AK26" s="35">
        <v>0.2</v>
      </c>
      <c r="AL26" s="35">
        <v>0</v>
      </c>
      <c r="AM26" s="35">
        <f>SUM(AK26:AL26)</f>
        <v>0.2</v>
      </c>
      <c r="AN26" s="36">
        <f aca="true" t="shared" si="6" ref="AN26:AO30">Y26+S26+P26+M26+J26+G26+D26+V26+AB26+AE26+AH26+AK26</f>
        <v>0.8999999999999999</v>
      </c>
      <c r="AO26" s="36">
        <f t="shared" si="6"/>
        <v>0</v>
      </c>
      <c r="AP26" s="35">
        <f>SUM(AN26:AO26)</f>
        <v>0.8999999999999999</v>
      </c>
      <c r="AQ26" s="49" t="s">
        <v>54</v>
      </c>
      <c r="AR26" s="45"/>
      <c r="AS26" s="37"/>
      <c r="AT26" s="90"/>
      <c r="AU26" s="90"/>
      <c r="AV26" s="90"/>
    </row>
    <row r="27" spans="1:48" s="28" customFormat="1" ht="15" customHeight="1">
      <c r="A27" s="31"/>
      <c r="B27" s="45"/>
      <c r="C27" s="48" t="s">
        <v>137</v>
      </c>
      <c r="D27" s="35">
        <v>0.4</v>
      </c>
      <c r="E27" s="35">
        <v>0</v>
      </c>
      <c r="F27" s="35">
        <f>SUM(D27:E27)</f>
        <v>0.4</v>
      </c>
      <c r="G27" s="35">
        <v>0.4</v>
      </c>
      <c r="H27" s="35">
        <v>0</v>
      </c>
      <c r="I27" s="35">
        <f>SUM(G27:H27)</f>
        <v>0.4</v>
      </c>
      <c r="J27" s="35">
        <v>0.4</v>
      </c>
      <c r="K27" s="35">
        <v>0</v>
      </c>
      <c r="L27" s="35">
        <f>SUM(J27:K27)</f>
        <v>0.4</v>
      </c>
      <c r="M27" s="35">
        <v>0.5</v>
      </c>
      <c r="N27" s="35">
        <v>0</v>
      </c>
      <c r="O27" s="35">
        <f>SUM(M27:N27)</f>
        <v>0.5</v>
      </c>
      <c r="P27" s="35">
        <v>0.6</v>
      </c>
      <c r="Q27" s="35">
        <v>0</v>
      </c>
      <c r="R27" s="35">
        <f>SUM(P27:Q27)</f>
        <v>0.6</v>
      </c>
      <c r="S27" s="35">
        <v>0.6</v>
      </c>
      <c r="T27" s="35">
        <v>0</v>
      </c>
      <c r="U27" s="35">
        <f>SUM(S27:T27)</f>
        <v>0.6</v>
      </c>
      <c r="V27" s="35">
        <v>0.5</v>
      </c>
      <c r="W27" s="35">
        <v>0</v>
      </c>
      <c r="X27" s="35">
        <f>SUM(V27:W27)</f>
        <v>0.5</v>
      </c>
      <c r="Y27" s="35">
        <v>0.7</v>
      </c>
      <c r="Z27" s="35">
        <v>0</v>
      </c>
      <c r="AA27" s="35">
        <f>SUM(Y27:Z27)</f>
        <v>0.7</v>
      </c>
      <c r="AB27" s="35">
        <v>0.4</v>
      </c>
      <c r="AC27" s="35">
        <v>0</v>
      </c>
      <c r="AD27" s="35">
        <f>SUM(AB27:AC27)</f>
        <v>0.4</v>
      </c>
      <c r="AE27" s="35">
        <v>0.5</v>
      </c>
      <c r="AF27" s="35">
        <v>0</v>
      </c>
      <c r="AG27" s="35">
        <f>SUM(AE27:AF27)</f>
        <v>0.5</v>
      </c>
      <c r="AH27" s="35">
        <v>0.5</v>
      </c>
      <c r="AI27" s="35">
        <v>0.1</v>
      </c>
      <c r="AJ27" s="35">
        <f>SUM(AH27:AI27)</f>
        <v>0.6</v>
      </c>
      <c r="AK27" s="35">
        <v>0.4</v>
      </c>
      <c r="AL27" s="35">
        <v>0</v>
      </c>
      <c r="AM27" s="35">
        <f>SUM(AK27:AL27)</f>
        <v>0.4</v>
      </c>
      <c r="AN27" s="36">
        <f>Y27+S27+P27+M27+J27+G27+D27+V27+AB27+AE27+AH27+AK27</f>
        <v>5.9</v>
      </c>
      <c r="AO27" s="36">
        <f t="shared" si="6"/>
        <v>0.1</v>
      </c>
      <c r="AP27" s="35">
        <f>SUM(AN27:AO27)</f>
        <v>6</v>
      </c>
      <c r="AQ27" s="49" t="s">
        <v>55</v>
      </c>
      <c r="AR27" s="45"/>
      <c r="AS27" s="37"/>
      <c r="AT27" s="90"/>
      <c r="AU27" s="90"/>
      <c r="AV27" s="90"/>
    </row>
    <row r="28" spans="1:48" s="28" customFormat="1" ht="15" customHeight="1">
      <c r="A28" s="31"/>
      <c r="B28" s="45"/>
      <c r="C28" s="50" t="s">
        <v>138</v>
      </c>
      <c r="D28" s="39">
        <v>0.1</v>
      </c>
      <c r="E28" s="39">
        <v>0</v>
      </c>
      <c r="F28" s="35">
        <f>SUM(D28:E28)</f>
        <v>0.1</v>
      </c>
      <c r="G28" s="39">
        <v>0</v>
      </c>
      <c r="H28" s="39">
        <v>0.3</v>
      </c>
      <c r="I28" s="35">
        <f>SUM(G28:H28)</f>
        <v>0.3</v>
      </c>
      <c r="J28" s="39">
        <v>0.3</v>
      </c>
      <c r="K28" s="39">
        <v>0.3</v>
      </c>
      <c r="L28" s="35">
        <f>SUM(J28:K28)</f>
        <v>0.6</v>
      </c>
      <c r="M28" s="39">
        <v>0.3</v>
      </c>
      <c r="N28" s="39">
        <v>0</v>
      </c>
      <c r="O28" s="35">
        <f>SUM(M28:N28)</f>
        <v>0.3</v>
      </c>
      <c r="P28" s="39">
        <v>0.2</v>
      </c>
      <c r="Q28" s="39">
        <v>0</v>
      </c>
      <c r="R28" s="35">
        <f>SUM(P28:Q28)</f>
        <v>0.2</v>
      </c>
      <c r="S28" s="39">
        <v>0.3</v>
      </c>
      <c r="T28" s="39">
        <v>0</v>
      </c>
      <c r="U28" s="35">
        <f>SUM(S28:T28)</f>
        <v>0.3</v>
      </c>
      <c r="V28" s="39">
        <v>0.2</v>
      </c>
      <c r="W28" s="39">
        <v>0</v>
      </c>
      <c r="X28" s="35">
        <f>SUM(V28:W28)</f>
        <v>0.2</v>
      </c>
      <c r="Y28" s="39">
        <v>0.2</v>
      </c>
      <c r="Z28" s="39">
        <v>0</v>
      </c>
      <c r="AA28" s="35">
        <f>SUM(Y28:Z28)</f>
        <v>0.2</v>
      </c>
      <c r="AB28" s="39">
        <v>0.3</v>
      </c>
      <c r="AC28" s="39">
        <v>0.1</v>
      </c>
      <c r="AD28" s="35">
        <f>SUM(AB28:AC28)</f>
        <v>0.4</v>
      </c>
      <c r="AE28" s="39">
        <v>0.1</v>
      </c>
      <c r="AF28" s="39">
        <v>0</v>
      </c>
      <c r="AG28" s="35">
        <f>SUM(AE28:AF28)</f>
        <v>0.1</v>
      </c>
      <c r="AH28" s="39">
        <v>0.2</v>
      </c>
      <c r="AI28" s="39">
        <v>0</v>
      </c>
      <c r="AJ28" s="35">
        <f>SUM(AH28:AI28)</f>
        <v>0.2</v>
      </c>
      <c r="AK28" s="39">
        <v>0.2</v>
      </c>
      <c r="AL28" s="39">
        <v>0</v>
      </c>
      <c r="AM28" s="35">
        <f>SUM(AK28:AL28)</f>
        <v>0.2</v>
      </c>
      <c r="AN28" s="36">
        <f t="shared" si="6"/>
        <v>2.4000000000000004</v>
      </c>
      <c r="AO28" s="36">
        <f t="shared" si="6"/>
        <v>0.7</v>
      </c>
      <c r="AP28" s="35">
        <f>SUM(AN28:AO28)</f>
        <v>3.1000000000000005</v>
      </c>
      <c r="AQ28" s="53" t="s">
        <v>56</v>
      </c>
      <c r="AR28" s="45"/>
      <c r="AS28" s="37"/>
      <c r="AT28" s="90"/>
      <c r="AU28" s="90"/>
      <c r="AV28" s="90"/>
    </row>
    <row r="29" spans="1:48" s="28" customFormat="1" ht="15" customHeight="1">
      <c r="A29" s="31"/>
      <c r="B29" s="159" t="s">
        <v>8</v>
      </c>
      <c r="C29" s="160"/>
      <c r="D29" s="34">
        <v>0.1</v>
      </c>
      <c r="E29" s="34">
        <v>0.1</v>
      </c>
      <c r="F29" s="34">
        <f>SUM(D29:E29)</f>
        <v>0.2</v>
      </c>
      <c r="G29" s="34">
        <v>0.3</v>
      </c>
      <c r="H29" s="34">
        <v>0</v>
      </c>
      <c r="I29" s="34">
        <f>SUM(G29:H29)</f>
        <v>0.3</v>
      </c>
      <c r="J29" s="34">
        <v>1</v>
      </c>
      <c r="K29" s="34">
        <v>0.3</v>
      </c>
      <c r="L29" s="34">
        <f>SUM(J29:K29)</f>
        <v>1.3</v>
      </c>
      <c r="M29" s="34">
        <v>0.7</v>
      </c>
      <c r="N29" s="34">
        <v>0.1</v>
      </c>
      <c r="O29" s="34">
        <f>SUM(M29:N29)</f>
        <v>0.7999999999999999</v>
      </c>
      <c r="P29" s="34">
        <v>0.6</v>
      </c>
      <c r="Q29" s="34">
        <v>0.1</v>
      </c>
      <c r="R29" s="34">
        <f>SUM(P29:Q29)</f>
        <v>0.7</v>
      </c>
      <c r="S29" s="34">
        <v>0.3</v>
      </c>
      <c r="T29" s="34">
        <v>0.1</v>
      </c>
      <c r="U29" s="34">
        <f>SUM(S29:T29)</f>
        <v>0.4</v>
      </c>
      <c r="V29" s="34">
        <v>0.8</v>
      </c>
      <c r="W29" s="34">
        <v>0</v>
      </c>
      <c r="X29" s="34">
        <f>SUM(V29:W29)</f>
        <v>0.8</v>
      </c>
      <c r="Y29" s="34">
        <v>0.5</v>
      </c>
      <c r="Z29" s="34">
        <v>0</v>
      </c>
      <c r="AA29" s="34">
        <f>SUM(Y29:Z29)</f>
        <v>0.5</v>
      </c>
      <c r="AB29" s="34">
        <v>0.6</v>
      </c>
      <c r="AC29" s="34">
        <v>0.1</v>
      </c>
      <c r="AD29" s="34">
        <f>SUM(AB29:AC29)</f>
        <v>0.7</v>
      </c>
      <c r="AE29" s="34">
        <v>0.4</v>
      </c>
      <c r="AF29" s="34">
        <v>0</v>
      </c>
      <c r="AG29" s="34">
        <f>SUM(AE29:AF29)</f>
        <v>0.4</v>
      </c>
      <c r="AH29" s="34">
        <v>0.3</v>
      </c>
      <c r="AI29" s="34">
        <v>0</v>
      </c>
      <c r="AJ29" s="34">
        <f>SUM(AH29:AI29)</f>
        <v>0.3</v>
      </c>
      <c r="AK29" s="34">
        <v>0.2</v>
      </c>
      <c r="AL29" s="34">
        <v>0.1</v>
      </c>
      <c r="AM29" s="34">
        <f>SUM(AK29:AL29)</f>
        <v>0.30000000000000004</v>
      </c>
      <c r="AN29" s="54">
        <f t="shared" si="6"/>
        <v>5.8</v>
      </c>
      <c r="AO29" s="54">
        <f t="shared" si="6"/>
        <v>0.9</v>
      </c>
      <c r="AP29" s="34">
        <f>SUM(AN29:AO29)</f>
        <v>6.7</v>
      </c>
      <c r="AQ29" s="161" t="s">
        <v>9</v>
      </c>
      <c r="AR29" s="162"/>
      <c r="AS29" s="37"/>
      <c r="AT29" s="90"/>
      <c r="AU29" s="90"/>
      <c r="AV29" s="90"/>
    </row>
    <row r="30" spans="1:48" s="28" customFormat="1" ht="15" customHeight="1">
      <c r="A30" s="31"/>
      <c r="B30" s="155" t="s">
        <v>10</v>
      </c>
      <c r="C30" s="156"/>
      <c r="D30" s="39">
        <v>0</v>
      </c>
      <c r="E30" s="39">
        <v>0</v>
      </c>
      <c r="F30" s="39">
        <f>SUM(D30:E30)</f>
        <v>0</v>
      </c>
      <c r="G30" s="39">
        <v>0.1</v>
      </c>
      <c r="H30" s="39">
        <v>0</v>
      </c>
      <c r="I30" s="39">
        <f>SUM(G30:H30)</f>
        <v>0.1</v>
      </c>
      <c r="J30" s="39">
        <v>0.2</v>
      </c>
      <c r="K30" s="39">
        <v>0.1</v>
      </c>
      <c r="L30" s="39">
        <f>SUM(J30:K30)</f>
        <v>0.30000000000000004</v>
      </c>
      <c r="M30" s="39">
        <v>0.1</v>
      </c>
      <c r="N30" s="39">
        <v>0</v>
      </c>
      <c r="O30" s="39">
        <f>SUM(M30:N30)</f>
        <v>0.1</v>
      </c>
      <c r="P30" s="39">
        <v>0</v>
      </c>
      <c r="Q30" s="39">
        <v>0</v>
      </c>
      <c r="R30" s="39">
        <f>SUM(P30:Q30)</f>
        <v>0</v>
      </c>
      <c r="S30" s="39">
        <v>0.1</v>
      </c>
      <c r="T30" s="39">
        <v>0</v>
      </c>
      <c r="U30" s="39">
        <f>SUM(S30:T30)</f>
        <v>0.1</v>
      </c>
      <c r="V30" s="39">
        <v>0.1</v>
      </c>
      <c r="W30" s="39">
        <v>0.1</v>
      </c>
      <c r="X30" s="39">
        <f>SUM(V30:W30)</f>
        <v>0.2</v>
      </c>
      <c r="Y30" s="39">
        <v>0.1</v>
      </c>
      <c r="Z30" s="39">
        <v>0</v>
      </c>
      <c r="AA30" s="39">
        <f>SUM(Y30:Z30)</f>
        <v>0.1</v>
      </c>
      <c r="AB30" s="39">
        <v>0.1</v>
      </c>
      <c r="AC30" s="39">
        <v>0</v>
      </c>
      <c r="AD30" s="39">
        <f>SUM(AB30:AC30)</f>
        <v>0.1</v>
      </c>
      <c r="AE30" s="39">
        <v>0.1</v>
      </c>
      <c r="AF30" s="39">
        <v>0</v>
      </c>
      <c r="AG30" s="39">
        <f>SUM(AE30:AF30)</f>
        <v>0.1</v>
      </c>
      <c r="AH30" s="39">
        <v>0.2</v>
      </c>
      <c r="AI30" s="39">
        <v>0</v>
      </c>
      <c r="AJ30" s="39">
        <f>SUM(AH30:AI30)</f>
        <v>0.2</v>
      </c>
      <c r="AK30" s="39">
        <v>0.1</v>
      </c>
      <c r="AL30" s="39">
        <v>0</v>
      </c>
      <c r="AM30" s="39">
        <f>SUM(AK30:AL30)</f>
        <v>0.1</v>
      </c>
      <c r="AN30" s="40">
        <f t="shared" si="6"/>
        <v>1.2</v>
      </c>
      <c r="AO30" s="40">
        <f t="shared" si="6"/>
        <v>0.2</v>
      </c>
      <c r="AP30" s="39">
        <f>SUM(AN30:AO30)</f>
        <v>1.4</v>
      </c>
      <c r="AQ30" s="157" t="s">
        <v>11</v>
      </c>
      <c r="AR30" s="158"/>
      <c r="AS30" s="37"/>
      <c r="AT30" s="90"/>
      <c r="AU30" s="90"/>
      <c r="AV30" s="90"/>
    </row>
    <row r="31" spans="1:48" s="28" customFormat="1" ht="15" customHeight="1">
      <c r="A31" s="31"/>
      <c r="B31" s="32"/>
      <c r="C31" s="3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55"/>
      <c r="AN31" s="42"/>
      <c r="AO31" s="42"/>
      <c r="AP31" s="42"/>
      <c r="AQ31" s="32"/>
      <c r="AR31" s="32"/>
      <c r="AS31" s="37"/>
      <c r="AT31" s="90"/>
      <c r="AU31" s="90"/>
      <c r="AV31" s="90"/>
    </row>
    <row r="32" spans="1:48" s="28" customFormat="1" ht="15" customHeight="1">
      <c r="A32" s="141" t="s">
        <v>117</v>
      </c>
      <c r="B32" s="142"/>
      <c r="C32" s="143"/>
      <c r="D32" s="30">
        <f aca="true" t="shared" si="7" ref="D32:AP32">D33+D36</f>
        <v>2.5</v>
      </c>
      <c r="E32" s="30">
        <f t="shared" si="7"/>
        <v>0.2</v>
      </c>
      <c r="F32" s="30">
        <f t="shared" si="7"/>
        <v>2.7</v>
      </c>
      <c r="G32" s="30">
        <f t="shared" si="7"/>
        <v>3.1</v>
      </c>
      <c r="H32" s="30">
        <f t="shared" si="7"/>
        <v>0.5</v>
      </c>
      <c r="I32" s="30">
        <f t="shared" si="7"/>
        <v>3.6</v>
      </c>
      <c r="J32" s="30">
        <f t="shared" si="7"/>
        <v>2.4</v>
      </c>
      <c r="K32" s="30">
        <f t="shared" si="7"/>
        <v>0.4</v>
      </c>
      <c r="L32" s="30">
        <f t="shared" si="7"/>
        <v>2.8</v>
      </c>
      <c r="M32" s="30">
        <f t="shared" si="7"/>
        <v>3.7</v>
      </c>
      <c r="N32" s="30">
        <f t="shared" si="7"/>
        <v>0.4</v>
      </c>
      <c r="O32" s="30">
        <f t="shared" si="7"/>
        <v>4.1000000000000005</v>
      </c>
      <c r="P32" s="30">
        <f t="shared" si="7"/>
        <v>3.2</v>
      </c>
      <c r="Q32" s="30">
        <f t="shared" si="7"/>
        <v>0.4</v>
      </c>
      <c r="R32" s="30">
        <f t="shared" si="7"/>
        <v>3.6</v>
      </c>
      <c r="S32" s="30">
        <f t="shared" si="7"/>
        <v>3</v>
      </c>
      <c r="T32" s="30">
        <f t="shared" si="7"/>
        <v>0.3</v>
      </c>
      <c r="U32" s="30">
        <f t="shared" si="7"/>
        <v>3.3</v>
      </c>
      <c r="V32" s="30">
        <f t="shared" si="7"/>
        <v>2.2</v>
      </c>
      <c r="W32" s="30">
        <f t="shared" si="7"/>
        <v>0.4</v>
      </c>
      <c r="X32" s="30">
        <f t="shared" si="7"/>
        <v>2.6</v>
      </c>
      <c r="Y32" s="30">
        <f t="shared" si="7"/>
        <v>2.5</v>
      </c>
      <c r="Z32" s="30">
        <f t="shared" si="7"/>
        <v>0.3</v>
      </c>
      <c r="AA32" s="30">
        <f t="shared" si="7"/>
        <v>2.8</v>
      </c>
      <c r="AB32" s="30">
        <f t="shared" si="7"/>
        <v>2.3000000000000003</v>
      </c>
      <c r="AC32" s="30">
        <f t="shared" si="7"/>
        <v>0.3</v>
      </c>
      <c r="AD32" s="30">
        <f t="shared" si="7"/>
        <v>2.6</v>
      </c>
      <c r="AE32" s="30">
        <f t="shared" si="7"/>
        <v>2.5</v>
      </c>
      <c r="AF32" s="30">
        <f t="shared" si="7"/>
        <v>0.3</v>
      </c>
      <c r="AG32" s="30">
        <f t="shared" si="7"/>
        <v>2.8</v>
      </c>
      <c r="AH32" s="30">
        <f t="shared" si="7"/>
        <v>2.2</v>
      </c>
      <c r="AI32" s="30">
        <f t="shared" si="7"/>
        <v>0.3</v>
      </c>
      <c r="AJ32" s="30">
        <f t="shared" si="7"/>
        <v>2.5</v>
      </c>
      <c r="AK32" s="30">
        <f t="shared" si="7"/>
        <v>3.9</v>
      </c>
      <c r="AL32" s="30">
        <f t="shared" si="7"/>
        <v>0.3</v>
      </c>
      <c r="AM32" s="30">
        <f t="shared" si="7"/>
        <v>4.2</v>
      </c>
      <c r="AN32" s="30">
        <f t="shared" si="7"/>
        <v>33.49999999999999</v>
      </c>
      <c r="AO32" s="30">
        <f t="shared" si="7"/>
        <v>4.1</v>
      </c>
      <c r="AP32" s="30">
        <f t="shared" si="7"/>
        <v>37.599999999999994</v>
      </c>
      <c r="AQ32" s="163" t="s">
        <v>116</v>
      </c>
      <c r="AR32" s="164"/>
      <c r="AS32" s="165"/>
      <c r="AT32" s="90"/>
      <c r="AU32" s="90"/>
      <c r="AV32" s="90"/>
    </row>
    <row r="33" spans="1:48" s="28" customFormat="1" ht="15" customHeight="1">
      <c r="A33" s="29"/>
      <c r="B33" s="151" t="s">
        <v>113</v>
      </c>
      <c r="C33" s="166"/>
      <c r="D33" s="30">
        <f aca="true" t="shared" si="8" ref="D33:AP33">SUM(D34:D35)</f>
        <v>0.1</v>
      </c>
      <c r="E33" s="30">
        <f t="shared" si="8"/>
        <v>0.2</v>
      </c>
      <c r="F33" s="30">
        <f t="shared" si="8"/>
        <v>0.30000000000000004</v>
      </c>
      <c r="G33" s="30">
        <f t="shared" si="8"/>
        <v>0</v>
      </c>
      <c r="H33" s="30">
        <f t="shared" si="8"/>
        <v>0.5</v>
      </c>
      <c r="I33" s="30">
        <f t="shared" si="8"/>
        <v>0.5</v>
      </c>
      <c r="J33" s="30">
        <f t="shared" si="8"/>
        <v>0</v>
      </c>
      <c r="K33" s="30">
        <f t="shared" si="8"/>
        <v>0.4</v>
      </c>
      <c r="L33" s="30">
        <f t="shared" si="8"/>
        <v>0.4</v>
      </c>
      <c r="M33" s="30">
        <f t="shared" si="8"/>
        <v>0</v>
      </c>
      <c r="N33" s="30">
        <f t="shared" si="8"/>
        <v>0.4</v>
      </c>
      <c r="O33" s="30">
        <f t="shared" si="8"/>
        <v>0.4</v>
      </c>
      <c r="P33" s="30">
        <f t="shared" si="8"/>
        <v>0</v>
      </c>
      <c r="Q33" s="30">
        <f t="shared" si="8"/>
        <v>0.4</v>
      </c>
      <c r="R33" s="30">
        <f t="shared" si="8"/>
        <v>0.4</v>
      </c>
      <c r="S33" s="30">
        <f t="shared" si="8"/>
        <v>0</v>
      </c>
      <c r="T33" s="30">
        <f t="shared" si="8"/>
        <v>0.3</v>
      </c>
      <c r="U33" s="30">
        <f t="shared" si="8"/>
        <v>0.3</v>
      </c>
      <c r="V33" s="30">
        <f t="shared" si="8"/>
        <v>0</v>
      </c>
      <c r="W33" s="30">
        <f t="shared" si="8"/>
        <v>0.4</v>
      </c>
      <c r="X33" s="30">
        <f t="shared" si="8"/>
        <v>0.4</v>
      </c>
      <c r="Y33" s="30">
        <f t="shared" si="8"/>
        <v>0</v>
      </c>
      <c r="Z33" s="30">
        <f t="shared" si="8"/>
        <v>0.3</v>
      </c>
      <c r="AA33" s="30">
        <f t="shared" si="8"/>
        <v>0.3</v>
      </c>
      <c r="AB33" s="30">
        <f t="shared" si="8"/>
        <v>0.1</v>
      </c>
      <c r="AC33" s="30">
        <f t="shared" si="8"/>
        <v>0.3</v>
      </c>
      <c r="AD33" s="30">
        <f t="shared" si="8"/>
        <v>0.4</v>
      </c>
      <c r="AE33" s="30">
        <f t="shared" si="8"/>
        <v>0</v>
      </c>
      <c r="AF33" s="30">
        <f t="shared" si="8"/>
        <v>0.3</v>
      </c>
      <c r="AG33" s="30">
        <f t="shared" si="8"/>
        <v>0.3</v>
      </c>
      <c r="AH33" s="30">
        <f t="shared" si="8"/>
        <v>0</v>
      </c>
      <c r="AI33" s="30">
        <f t="shared" si="8"/>
        <v>0.3</v>
      </c>
      <c r="AJ33" s="30">
        <f t="shared" si="8"/>
        <v>0.3</v>
      </c>
      <c r="AK33" s="30">
        <f t="shared" si="8"/>
        <v>0.1</v>
      </c>
      <c r="AL33" s="30">
        <f t="shared" si="8"/>
        <v>0.3</v>
      </c>
      <c r="AM33" s="30">
        <f t="shared" si="8"/>
        <v>0.4</v>
      </c>
      <c r="AN33" s="30">
        <f t="shared" si="8"/>
        <v>0.30000000000000004</v>
      </c>
      <c r="AO33" s="30">
        <f t="shared" si="8"/>
        <v>4.1</v>
      </c>
      <c r="AP33" s="30">
        <f t="shared" si="8"/>
        <v>4.3999999999999995</v>
      </c>
      <c r="AQ33" s="153" t="s">
        <v>110</v>
      </c>
      <c r="AR33" s="154"/>
      <c r="AS33" s="56"/>
      <c r="AT33" s="90"/>
      <c r="AU33" s="90"/>
      <c r="AV33" s="90"/>
    </row>
    <row r="34" spans="1:48" s="28" customFormat="1" ht="15" customHeight="1">
      <c r="A34" s="29"/>
      <c r="B34" s="57"/>
      <c r="C34" s="46" t="s">
        <v>25</v>
      </c>
      <c r="D34" s="34">
        <v>0.1</v>
      </c>
      <c r="E34" s="34">
        <v>0.2</v>
      </c>
      <c r="F34" s="34">
        <f>D34+E34</f>
        <v>0.30000000000000004</v>
      </c>
      <c r="G34" s="34">
        <v>0</v>
      </c>
      <c r="H34" s="34">
        <v>0.5</v>
      </c>
      <c r="I34" s="34">
        <f>G34+H34</f>
        <v>0.5</v>
      </c>
      <c r="J34" s="34">
        <v>0</v>
      </c>
      <c r="K34" s="34">
        <v>0.4</v>
      </c>
      <c r="L34" s="34">
        <f>J34+K34</f>
        <v>0.4</v>
      </c>
      <c r="M34" s="34">
        <v>0</v>
      </c>
      <c r="N34" s="34">
        <v>0.4</v>
      </c>
      <c r="O34" s="34">
        <f>M34+N34</f>
        <v>0.4</v>
      </c>
      <c r="P34" s="34">
        <v>0</v>
      </c>
      <c r="Q34" s="34">
        <v>0.4</v>
      </c>
      <c r="R34" s="34">
        <f>P34+Q34</f>
        <v>0.4</v>
      </c>
      <c r="S34" s="34">
        <v>0</v>
      </c>
      <c r="T34" s="34">
        <v>0.3</v>
      </c>
      <c r="U34" s="34">
        <f>S34+T34</f>
        <v>0.3</v>
      </c>
      <c r="V34" s="34">
        <v>0</v>
      </c>
      <c r="W34" s="34">
        <v>0.4</v>
      </c>
      <c r="X34" s="34">
        <f>V34+W34</f>
        <v>0.4</v>
      </c>
      <c r="Y34" s="34">
        <v>0</v>
      </c>
      <c r="Z34" s="34">
        <v>0.3</v>
      </c>
      <c r="AA34" s="34">
        <f>Y34+Z34</f>
        <v>0.3</v>
      </c>
      <c r="AB34" s="34">
        <v>0.1</v>
      </c>
      <c r="AC34" s="34">
        <v>0.3</v>
      </c>
      <c r="AD34" s="34">
        <f>AB34+AC34</f>
        <v>0.4</v>
      </c>
      <c r="AE34" s="34">
        <v>0</v>
      </c>
      <c r="AF34" s="34">
        <v>0.3</v>
      </c>
      <c r="AG34" s="34">
        <f>AE34+AF34</f>
        <v>0.3</v>
      </c>
      <c r="AH34" s="34">
        <v>0</v>
      </c>
      <c r="AI34" s="34">
        <v>0.3</v>
      </c>
      <c r="AJ34" s="34">
        <f>AH34+AI34</f>
        <v>0.3</v>
      </c>
      <c r="AK34" s="34">
        <v>0.1</v>
      </c>
      <c r="AL34" s="34">
        <v>0.3</v>
      </c>
      <c r="AM34" s="34">
        <f>AK34+AL34</f>
        <v>0.4</v>
      </c>
      <c r="AN34" s="54">
        <f>Y34+S34+P34+M34+J34+G34+D34+V34+AB34+AE34+AH34+AK34</f>
        <v>0.30000000000000004</v>
      </c>
      <c r="AO34" s="54">
        <f>Z34+T34+Q34+N34+K34+H34+E34+W34+AC34+AF34+AI34+AL34</f>
        <v>4.1</v>
      </c>
      <c r="AP34" s="34">
        <f>AN34+AO34</f>
        <v>4.3999999999999995</v>
      </c>
      <c r="AQ34" s="47" t="s">
        <v>40</v>
      </c>
      <c r="AR34" s="56"/>
      <c r="AS34" s="49"/>
      <c r="AT34" s="90"/>
      <c r="AU34" s="90"/>
      <c r="AV34" s="90"/>
    </row>
    <row r="35" spans="1:48" s="28" customFormat="1" ht="15" customHeight="1">
      <c r="A35" s="29"/>
      <c r="B35" s="57"/>
      <c r="C35" s="50" t="s">
        <v>135</v>
      </c>
      <c r="D35" s="39">
        <v>0</v>
      </c>
      <c r="E35" s="39">
        <v>0</v>
      </c>
      <c r="F35" s="39">
        <f>D35+E35</f>
        <v>0</v>
      </c>
      <c r="G35" s="39">
        <v>0</v>
      </c>
      <c r="H35" s="39">
        <v>0</v>
      </c>
      <c r="I35" s="39">
        <f>G35+H35</f>
        <v>0</v>
      </c>
      <c r="J35" s="39">
        <v>0</v>
      </c>
      <c r="K35" s="39">
        <v>0</v>
      </c>
      <c r="L35" s="39">
        <f>J35+K35</f>
        <v>0</v>
      </c>
      <c r="M35" s="39">
        <v>0</v>
      </c>
      <c r="N35" s="39">
        <v>0</v>
      </c>
      <c r="O35" s="39">
        <f>M35+N35</f>
        <v>0</v>
      </c>
      <c r="P35" s="39">
        <v>0</v>
      </c>
      <c r="Q35" s="39">
        <v>0</v>
      </c>
      <c r="R35" s="39">
        <f>P35+Q35</f>
        <v>0</v>
      </c>
      <c r="S35" s="39">
        <v>0</v>
      </c>
      <c r="T35" s="39">
        <v>0</v>
      </c>
      <c r="U35" s="39">
        <f>S35+T35</f>
        <v>0</v>
      </c>
      <c r="V35" s="39">
        <v>0</v>
      </c>
      <c r="W35" s="39">
        <v>0</v>
      </c>
      <c r="X35" s="39">
        <f>V35+W35</f>
        <v>0</v>
      </c>
      <c r="Y35" s="39">
        <v>0</v>
      </c>
      <c r="Z35" s="39">
        <v>0</v>
      </c>
      <c r="AA35" s="39">
        <f>Y35+Z35</f>
        <v>0</v>
      </c>
      <c r="AB35" s="39">
        <v>0</v>
      </c>
      <c r="AC35" s="39">
        <v>0</v>
      </c>
      <c r="AD35" s="39">
        <f>AB35+AC35</f>
        <v>0</v>
      </c>
      <c r="AE35" s="39">
        <v>0</v>
      </c>
      <c r="AF35" s="39">
        <v>0</v>
      </c>
      <c r="AG35" s="39">
        <f>AE35+AF35</f>
        <v>0</v>
      </c>
      <c r="AH35" s="39">
        <v>0</v>
      </c>
      <c r="AI35" s="39">
        <v>0</v>
      </c>
      <c r="AJ35" s="39">
        <f>AH35+AI35</f>
        <v>0</v>
      </c>
      <c r="AK35" s="39">
        <v>0</v>
      </c>
      <c r="AL35" s="39">
        <v>0</v>
      </c>
      <c r="AM35" s="39">
        <f>AK35+AL35</f>
        <v>0</v>
      </c>
      <c r="AN35" s="40">
        <f>Y35+S35+P35+M35+J35+G35+D35+V35+AB35+AE35+AH35+AK35</f>
        <v>0</v>
      </c>
      <c r="AO35" s="40">
        <f>Z35+T35+Q35+N35+K35+H35+E35+W35+AC35+AF35+AI35+AL35</f>
        <v>0</v>
      </c>
      <c r="AP35" s="39">
        <f>AN35+AO35</f>
        <v>0</v>
      </c>
      <c r="AQ35" s="49" t="s">
        <v>41</v>
      </c>
      <c r="AR35" s="49"/>
      <c r="AS35" s="49"/>
      <c r="AT35" s="90"/>
      <c r="AU35" s="90"/>
      <c r="AV35" s="90"/>
    </row>
    <row r="36" spans="1:48" s="28" customFormat="1" ht="15" customHeight="1">
      <c r="A36" s="31"/>
      <c r="B36" s="159" t="s">
        <v>57</v>
      </c>
      <c r="C36" s="166"/>
      <c r="D36" s="30">
        <f aca="true" t="shared" si="9" ref="D36:AP36">SUM(D37:D38)</f>
        <v>2.4</v>
      </c>
      <c r="E36" s="30">
        <f t="shared" si="9"/>
        <v>0</v>
      </c>
      <c r="F36" s="30">
        <f t="shared" si="9"/>
        <v>2.4</v>
      </c>
      <c r="G36" s="30">
        <f t="shared" si="9"/>
        <v>3.1</v>
      </c>
      <c r="H36" s="30">
        <f t="shared" si="9"/>
        <v>0</v>
      </c>
      <c r="I36" s="30">
        <f t="shared" si="9"/>
        <v>3.1</v>
      </c>
      <c r="J36" s="30">
        <f t="shared" si="9"/>
        <v>2.4</v>
      </c>
      <c r="K36" s="30">
        <f t="shared" si="9"/>
        <v>0</v>
      </c>
      <c r="L36" s="30">
        <f t="shared" si="9"/>
        <v>2.4</v>
      </c>
      <c r="M36" s="30">
        <f t="shared" si="9"/>
        <v>3.7</v>
      </c>
      <c r="N36" s="30">
        <f t="shared" si="9"/>
        <v>0</v>
      </c>
      <c r="O36" s="30">
        <f t="shared" si="9"/>
        <v>3.7</v>
      </c>
      <c r="P36" s="30">
        <f t="shared" si="9"/>
        <v>3.2</v>
      </c>
      <c r="Q36" s="30">
        <f t="shared" si="9"/>
        <v>0</v>
      </c>
      <c r="R36" s="30">
        <f t="shared" si="9"/>
        <v>3.2</v>
      </c>
      <c r="S36" s="30">
        <f t="shared" si="9"/>
        <v>3</v>
      </c>
      <c r="T36" s="30">
        <f t="shared" si="9"/>
        <v>0</v>
      </c>
      <c r="U36" s="30">
        <f t="shared" si="9"/>
        <v>3</v>
      </c>
      <c r="V36" s="30">
        <f t="shared" si="9"/>
        <v>2.2</v>
      </c>
      <c r="W36" s="30">
        <f t="shared" si="9"/>
        <v>0</v>
      </c>
      <c r="X36" s="30">
        <f t="shared" si="9"/>
        <v>2.2</v>
      </c>
      <c r="Y36" s="30">
        <f t="shared" si="9"/>
        <v>2.5</v>
      </c>
      <c r="Z36" s="30">
        <f t="shared" si="9"/>
        <v>0</v>
      </c>
      <c r="AA36" s="30">
        <f t="shared" si="9"/>
        <v>2.5</v>
      </c>
      <c r="AB36" s="30">
        <f t="shared" si="9"/>
        <v>2.2</v>
      </c>
      <c r="AC36" s="30">
        <f t="shared" si="9"/>
        <v>0</v>
      </c>
      <c r="AD36" s="30">
        <f t="shared" si="9"/>
        <v>2.2</v>
      </c>
      <c r="AE36" s="30">
        <f t="shared" si="9"/>
        <v>2.5</v>
      </c>
      <c r="AF36" s="30">
        <f t="shared" si="9"/>
        <v>0</v>
      </c>
      <c r="AG36" s="30">
        <f t="shared" si="9"/>
        <v>2.5</v>
      </c>
      <c r="AH36" s="30">
        <f t="shared" si="9"/>
        <v>2.2</v>
      </c>
      <c r="AI36" s="30">
        <f t="shared" si="9"/>
        <v>0</v>
      </c>
      <c r="AJ36" s="30">
        <f t="shared" si="9"/>
        <v>2.2</v>
      </c>
      <c r="AK36" s="30">
        <f t="shared" si="9"/>
        <v>3.8</v>
      </c>
      <c r="AL36" s="30">
        <f t="shared" si="9"/>
        <v>0</v>
      </c>
      <c r="AM36" s="30">
        <f t="shared" si="9"/>
        <v>3.8</v>
      </c>
      <c r="AN36" s="30">
        <f t="shared" si="9"/>
        <v>33.199999999999996</v>
      </c>
      <c r="AO36" s="30">
        <f t="shared" si="9"/>
        <v>0</v>
      </c>
      <c r="AP36" s="30">
        <f t="shared" si="9"/>
        <v>33.199999999999996</v>
      </c>
      <c r="AQ36" s="52" t="s">
        <v>63</v>
      </c>
      <c r="AR36" s="58"/>
      <c r="AS36" s="59"/>
      <c r="AT36" s="90"/>
      <c r="AU36" s="90"/>
      <c r="AV36" s="90"/>
    </row>
    <row r="37" spans="1:48" s="28" customFormat="1" ht="15" customHeight="1">
      <c r="A37" s="29"/>
      <c r="B37" s="57"/>
      <c r="C37" s="46" t="s">
        <v>26</v>
      </c>
      <c r="D37" s="34">
        <v>2.4</v>
      </c>
      <c r="E37" s="34">
        <v>0</v>
      </c>
      <c r="F37" s="34">
        <f>D37+E37</f>
        <v>2.4</v>
      </c>
      <c r="G37" s="34">
        <v>3.1</v>
      </c>
      <c r="H37" s="34">
        <v>0</v>
      </c>
      <c r="I37" s="34">
        <f>G37+H37</f>
        <v>3.1</v>
      </c>
      <c r="J37" s="34">
        <v>2.4</v>
      </c>
      <c r="K37" s="34">
        <v>0</v>
      </c>
      <c r="L37" s="34">
        <f>J37+K37</f>
        <v>2.4</v>
      </c>
      <c r="M37" s="34">
        <v>3.7</v>
      </c>
      <c r="N37" s="34">
        <v>0</v>
      </c>
      <c r="O37" s="34">
        <f>M37+N37</f>
        <v>3.7</v>
      </c>
      <c r="P37" s="34">
        <v>3.2</v>
      </c>
      <c r="Q37" s="34">
        <v>0</v>
      </c>
      <c r="R37" s="34">
        <f>P37+Q37</f>
        <v>3.2</v>
      </c>
      <c r="S37" s="34">
        <v>3</v>
      </c>
      <c r="T37" s="34">
        <v>0</v>
      </c>
      <c r="U37" s="34">
        <f>S37+T37</f>
        <v>3</v>
      </c>
      <c r="V37" s="34">
        <v>2.2</v>
      </c>
      <c r="W37" s="34">
        <v>0</v>
      </c>
      <c r="X37" s="34">
        <f>V37+W37</f>
        <v>2.2</v>
      </c>
      <c r="Y37" s="34">
        <v>2.5</v>
      </c>
      <c r="Z37" s="34">
        <v>0</v>
      </c>
      <c r="AA37" s="34">
        <f>Y37+Z37</f>
        <v>2.5</v>
      </c>
      <c r="AB37" s="34">
        <v>2.2</v>
      </c>
      <c r="AC37" s="34">
        <v>0</v>
      </c>
      <c r="AD37" s="34">
        <f>AB37+AC37</f>
        <v>2.2</v>
      </c>
      <c r="AE37" s="34">
        <v>2.5</v>
      </c>
      <c r="AF37" s="34">
        <v>0</v>
      </c>
      <c r="AG37" s="34">
        <f>AE37+AF37</f>
        <v>2.5</v>
      </c>
      <c r="AH37" s="34">
        <v>2.2</v>
      </c>
      <c r="AI37" s="34">
        <v>0</v>
      </c>
      <c r="AJ37" s="34">
        <f>AH37+AI37</f>
        <v>2.2</v>
      </c>
      <c r="AK37" s="34">
        <v>3.8</v>
      </c>
      <c r="AL37" s="34">
        <v>0</v>
      </c>
      <c r="AM37" s="34">
        <f>AK37+AL37</f>
        <v>3.8</v>
      </c>
      <c r="AN37" s="54">
        <f>Y37+S37+P37+M37+J37+G37+D37+V37+AB37+AE37+AH37+AK37</f>
        <v>33.199999999999996</v>
      </c>
      <c r="AO37" s="54">
        <f>Z37+T37+Q37+N37+K37+H37+E37+W37+AC37+AF37+AI37+AL37</f>
        <v>0</v>
      </c>
      <c r="AP37" s="34">
        <f>AN37+AO37</f>
        <v>33.199999999999996</v>
      </c>
      <c r="AQ37" s="49" t="s">
        <v>27</v>
      </c>
      <c r="AR37" s="56"/>
      <c r="AS37" s="56"/>
      <c r="AT37" s="90"/>
      <c r="AU37" s="90"/>
      <c r="AV37" s="90"/>
    </row>
    <row r="38" spans="1:48" s="28" customFormat="1" ht="15" customHeight="1">
      <c r="A38" s="29"/>
      <c r="B38" s="88"/>
      <c r="C38" s="50" t="s">
        <v>28</v>
      </c>
      <c r="D38" s="39">
        <v>0</v>
      </c>
      <c r="E38" s="39">
        <v>0</v>
      </c>
      <c r="F38" s="39">
        <f>D38+E38</f>
        <v>0</v>
      </c>
      <c r="G38" s="39">
        <v>0</v>
      </c>
      <c r="H38" s="39">
        <v>0</v>
      </c>
      <c r="I38" s="39">
        <f>G38+H38</f>
        <v>0</v>
      </c>
      <c r="J38" s="39">
        <v>0</v>
      </c>
      <c r="K38" s="39">
        <v>0</v>
      </c>
      <c r="L38" s="39">
        <f>J38+K38</f>
        <v>0</v>
      </c>
      <c r="M38" s="39">
        <v>0</v>
      </c>
      <c r="N38" s="39">
        <v>0</v>
      </c>
      <c r="O38" s="39">
        <f>M38+N38</f>
        <v>0</v>
      </c>
      <c r="P38" s="39">
        <v>0</v>
      </c>
      <c r="Q38" s="39">
        <v>0</v>
      </c>
      <c r="R38" s="39">
        <f>P38+Q38</f>
        <v>0</v>
      </c>
      <c r="S38" s="39">
        <v>0</v>
      </c>
      <c r="T38" s="39">
        <v>0</v>
      </c>
      <c r="U38" s="39">
        <f>S38+T38</f>
        <v>0</v>
      </c>
      <c r="V38" s="39">
        <v>0</v>
      </c>
      <c r="W38" s="39">
        <v>0</v>
      </c>
      <c r="X38" s="39">
        <f>V38+W38</f>
        <v>0</v>
      </c>
      <c r="Y38" s="39">
        <v>0</v>
      </c>
      <c r="Z38" s="39">
        <v>0</v>
      </c>
      <c r="AA38" s="39">
        <f>Y38+Z38</f>
        <v>0</v>
      </c>
      <c r="AB38" s="39">
        <v>0</v>
      </c>
      <c r="AC38" s="39">
        <v>0</v>
      </c>
      <c r="AD38" s="39">
        <f>AB38+AC38</f>
        <v>0</v>
      </c>
      <c r="AE38" s="39">
        <v>0</v>
      </c>
      <c r="AF38" s="39">
        <v>0</v>
      </c>
      <c r="AG38" s="39">
        <f>AE38+AF38</f>
        <v>0</v>
      </c>
      <c r="AH38" s="39">
        <v>0</v>
      </c>
      <c r="AI38" s="39">
        <v>0</v>
      </c>
      <c r="AJ38" s="39">
        <f>AH38+AI38</f>
        <v>0</v>
      </c>
      <c r="AK38" s="39">
        <v>0</v>
      </c>
      <c r="AL38" s="39">
        <v>0</v>
      </c>
      <c r="AM38" s="39">
        <f>AK38+AL38</f>
        <v>0</v>
      </c>
      <c r="AN38" s="40">
        <f>Y38+S38+P38+M38+J38+G38+D38+V38+AB38+AE38+AH38+AK38</f>
        <v>0</v>
      </c>
      <c r="AO38" s="40">
        <f>Z38+T38+Q38+N38+K38+H38+E38+W38+AC38+AF38+AI38+AL38</f>
        <v>0</v>
      </c>
      <c r="AP38" s="39">
        <f>AN38+AO38</f>
        <v>0</v>
      </c>
      <c r="AQ38" s="53" t="s">
        <v>29</v>
      </c>
      <c r="AR38" s="89"/>
      <c r="AS38" s="56"/>
      <c r="AT38" s="90"/>
      <c r="AU38" s="90"/>
      <c r="AV38" s="90"/>
    </row>
    <row r="39" spans="1:48" s="28" customFormat="1" ht="15" customHeight="1">
      <c r="A39" s="31"/>
      <c r="B39" s="32"/>
      <c r="C39" s="32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32"/>
      <c r="AR39" s="32"/>
      <c r="AS39" s="37"/>
      <c r="AT39" s="90"/>
      <c r="AU39" s="90"/>
      <c r="AV39" s="90"/>
    </row>
    <row r="40" spans="1:48" s="28" customFormat="1" ht="15" customHeight="1">
      <c r="A40" s="141" t="s">
        <v>33</v>
      </c>
      <c r="B40" s="142"/>
      <c r="C40" s="143"/>
      <c r="D40" s="30">
        <f aca="true" t="shared" si="10" ref="D40:AP40">SUM(D41:D42)</f>
        <v>0.1</v>
      </c>
      <c r="E40" s="30">
        <f t="shared" si="10"/>
        <v>-0.3</v>
      </c>
      <c r="F40" s="30">
        <f t="shared" si="10"/>
        <v>-0.19999999999999998</v>
      </c>
      <c r="G40" s="30">
        <f t="shared" si="10"/>
        <v>0.6</v>
      </c>
      <c r="H40" s="30">
        <f t="shared" si="10"/>
        <v>0.10000000000000003</v>
      </c>
      <c r="I40" s="30">
        <f t="shared" si="10"/>
        <v>0.7</v>
      </c>
      <c r="J40" s="30">
        <f t="shared" si="10"/>
        <v>2.5</v>
      </c>
      <c r="K40" s="30">
        <f t="shared" si="10"/>
        <v>0.19999999999999998</v>
      </c>
      <c r="L40" s="30">
        <f t="shared" si="10"/>
        <v>2.6999999999999997</v>
      </c>
      <c r="M40" s="30">
        <f t="shared" si="10"/>
        <v>0</v>
      </c>
      <c r="N40" s="30">
        <f t="shared" si="10"/>
        <v>-0.49999999999999994</v>
      </c>
      <c r="O40" s="30">
        <f t="shared" si="10"/>
        <v>-0.5</v>
      </c>
      <c r="P40" s="30">
        <f t="shared" si="10"/>
        <v>0.4</v>
      </c>
      <c r="Q40" s="30">
        <f t="shared" si="10"/>
        <v>0.7</v>
      </c>
      <c r="R40" s="30">
        <f t="shared" si="10"/>
        <v>1.1</v>
      </c>
      <c r="S40" s="30">
        <f t="shared" si="10"/>
        <v>-0.30000000000000004</v>
      </c>
      <c r="T40" s="30">
        <f t="shared" si="10"/>
        <v>-0.3</v>
      </c>
      <c r="U40" s="30">
        <f t="shared" si="10"/>
        <v>-0.6</v>
      </c>
      <c r="V40" s="30">
        <f t="shared" si="10"/>
        <v>0.4</v>
      </c>
      <c r="W40" s="30">
        <f t="shared" si="10"/>
        <v>0.30000000000000004</v>
      </c>
      <c r="X40" s="30">
        <f t="shared" si="10"/>
        <v>0.7000000000000001</v>
      </c>
      <c r="Y40" s="30">
        <f t="shared" si="10"/>
        <v>0.2</v>
      </c>
      <c r="Z40" s="30">
        <f t="shared" si="10"/>
        <v>0.1</v>
      </c>
      <c r="AA40" s="30">
        <f t="shared" si="10"/>
        <v>0.30000000000000004</v>
      </c>
      <c r="AB40" s="30">
        <f t="shared" si="10"/>
        <v>-0.6000000000000001</v>
      </c>
      <c r="AC40" s="30">
        <f t="shared" si="10"/>
        <v>-0.2</v>
      </c>
      <c r="AD40" s="30">
        <f t="shared" si="10"/>
        <v>-0.8</v>
      </c>
      <c r="AE40" s="30">
        <f t="shared" si="10"/>
        <v>2.6</v>
      </c>
      <c r="AF40" s="30">
        <f t="shared" si="10"/>
        <v>0.1</v>
      </c>
      <c r="AG40" s="30">
        <f t="shared" si="10"/>
        <v>2.7</v>
      </c>
      <c r="AH40" s="30">
        <f t="shared" si="10"/>
        <v>-0.8999999999999999</v>
      </c>
      <c r="AI40" s="30">
        <f t="shared" si="10"/>
        <v>0.2</v>
      </c>
      <c r="AJ40" s="30">
        <f t="shared" si="10"/>
        <v>-0.6999999999999998</v>
      </c>
      <c r="AK40" s="30">
        <f t="shared" si="10"/>
        <v>0.09999999999999998</v>
      </c>
      <c r="AL40" s="30">
        <f t="shared" si="10"/>
        <v>0</v>
      </c>
      <c r="AM40" s="30">
        <f t="shared" si="10"/>
        <v>0.09999999999999998</v>
      </c>
      <c r="AN40" s="30">
        <f t="shared" si="10"/>
        <v>5.1</v>
      </c>
      <c r="AO40" s="30">
        <f t="shared" si="10"/>
        <v>0.40000000000000024</v>
      </c>
      <c r="AP40" s="30">
        <f t="shared" si="10"/>
        <v>5.5</v>
      </c>
      <c r="AQ40" s="144" t="s">
        <v>12</v>
      </c>
      <c r="AR40" s="145"/>
      <c r="AS40" s="146"/>
      <c r="AT40" s="90"/>
      <c r="AU40" s="90"/>
      <c r="AV40" s="90"/>
    </row>
    <row r="41" spans="1:48" s="28" customFormat="1" ht="15" customHeight="1">
      <c r="A41" s="31"/>
      <c r="B41" s="151" t="s">
        <v>59</v>
      </c>
      <c r="C41" s="152"/>
      <c r="D41" s="34">
        <v>0</v>
      </c>
      <c r="E41" s="34">
        <v>0</v>
      </c>
      <c r="F41" s="34">
        <f>SUM(D41:E41)</f>
        <v>0</v>
      </c>
      <c r="G41" s="34">
        <v>0</v>
      </c>
      <c r="H41" s="34">
        <v>0.4</v>
      </c>
      <c r="I41" s="34">
        <f>SUM(G41:H41)</f>
        <v>0.4</v>
      </c>
      <c r="J41" s="34">
        <v>0</v>
      </c>
      <c r="K41" s="34">
        <v>-0.1</v>
      </c>
      <c r="L41" s="34">
        <f>SUM(J41:K41)</f>
        <v>-0.1</v>
      </c>
      <c r="M41" s="34">
        <v>0.3</v>
      </c>
      <c r="N41" s="34">
        <v>0.2</v>
      </c>
      <c r="O41" s="34">
        <f>SUM(M41:N41)</f>
        <v>0.5</v>
      </c>
      <c r="P41" s="34">
        <v>0.2</v>
      </c>
      <c r="Q41" s="34">
        <v>0.2</v>
      </c>
      <c r="R41" s="34">
        <f>SUM(P41:Q41)</f>
        <v>0.4</v>
      </c>
      <c r="S41" s="34">
        <v>-0.1</v>
      </c>
      <c r="T41" s="34">
        <v>0</v>
      </c>
      <c r="U41" s="34">
        <f>SUM(S41:T41)</f>
        <v>-0.1</v>
      </c>
      <c r="V41" s="34">
        <v>0.3</v>
      </c>
      <c r="W41" s="34">
        <v>0.1</v>
      </c>
      <c r="X41" s="34">
        <f>SUM(V41:W41)</f>
        <v>0.4</v>
      </c>
      <c r="Y41" s="34">
        <v>0</v>
      </c>
      <c r="Z41" s="34">
        <v>0.2</v>
      </c>
      <c r="AA41" s="34">
        <f>SUM(Y41:Z41)</f>
        <v>0.2</v>
      </c>
      <c r="AB41" s="34">
        <v>0.3</v>
      </c>
      <c r="AC41" s="34">
        <v>0</v>
      </c>
      <c r="AD41" s="34">
        <f>SUM(AB41:AC41)</f>
        <v>0.3</v>
      </c>
      <c r="AE41" s="34">
        <v>0.5</v>
      </c>
      <c r="AF41" s="34">
        <v>0</v>
      </c>
      <c r="AG41" s="34">
        <f>SUM(AE41:AF41)</f>
        <v>0.5</v>
      </c>
      <c r="AH41" s="34">
        <v>0.3</v>
      </c>
      <c r="AI41" s="34">
        <v>0.1</v>
      </c>
      <c r="AJ41" s="34">
        <f>SUM(AH41:AI41)</f>
        <v>0.4</v>
      </c>
      <c r="AK41" s="34">
        <v>0.3</v>
      </c>
      <c r="AL41" s="34">
        <v>-0.1</v>
      </c>
      <c r="AM41" s="34">
        <f>SUM(AK41:AL41)</f>
        <v>0.19999999999999998</v>
      </c>
      <c r="AN41" s="54">
        <f>Y41+S41+P41+M41+J41+G41+D41+V41+AB41+AE41+AH41+AK41</f>
        <v>2.1</v>
      </c>
      <c r="AO41" s="54">
        <f>Z41+T41+Q41+N41+K41+H41+E41+W41+AC41+AF41+AI41+AL41</f>
        <v>1.0000000000000002</v>
      </c>
      <c r="AP41" s="34">
        <f>SUM(AN41:AO41)</f>
        <v>3.1000000000000005</v>
      </c>
      <c r="AQ41" s="153" t="s">
        <v>60</v>
      </c>
      <c r="AR41" s="154"/>
      <c r="AS41" s="37"/>
      <c r="AT41" s="90"/>
      <c r="AU41" s="90"/>
      <c r="AV41" s="90"/>
    </row>
    <row r="42" spans="1:48" s="28" customFormat="1" ht="15" customHeight="1">
      <c r="A42" s="31"/>
      <c r="B42" s="155" t="s">
        <v>108</v>
      </c>
      <c r="C42" s="156"/>
      <c r="D42" s="39">
        <v>0.1</v>
      </c>
      <c r="E42" s="39">
        <v>-0.3</v>
      </c>
      <c r="F42" s="39">
        <f>SUM(D42:E42)</f>
        <v>-0.19999999999999998</v>
      </c>
      <c r="G42" s="39">
        <v>0.6</v>
      </c>
      <c r="H42" s="39">
        <v>-0.3</v>
      </c>
      <c r="I42" s="39">
        <f>SUM(G42:H42)</f>
        <v>0.3</v>
      </c>
      <c r="J42" s="39">
        <v>2.5</v>
      </c>
      <c r="K42" s="39">
        <v>0.3</v>
      </c>
      <c r="L42" s="39">
        <f>SUM(J42:K42)</f>
        <v>2.8</v>
      </c>
      <c r="M42" s="39">
        <v>-0.3</v>
      </c>
      <c r="N42" s="39">
        <v>-0.7</v>
      </c>
      <c r="O42" s="39">
        <f>SUM(M42:N42)</f>
        <v>-1</v>
      </c>
      <c r="P42" s="39">
        <v>0.2</v>
      </c>
      <c r="Q42" s="39">
        <v>0.5</v>
      </c>
      <c r="R42" s="39">
        <f>SUM(P42:Q42)</f>
        <v>0.7</v>
      </c>
      <c r="S42" s="39">
        <v>-0.2</v>
      </c>
      <c r="T42" s="39">
        <v>-0.3</v>
      </c>
      <c r="U42" s="39">
        <f>SUM(S42:T42)</f>
        <v>-0.5</v>
      </c>
      <c r="V42" s="39">
        <v>0.1</v>
      </c>
      <c r="W42" s="39">
        <v>0.2</v>
      </c>
      <c r="X42" s="39">
        <f>SUM(V42:W42)</f>
        <v>0.30000000000000004</v>
      </c>
      <c r="Y42" s="39">
        <v>0.2</v>
      </c>
      <c r="Z42" s="39">
        <v>-0.1</v>
      </c>
      <c r="AA42" s="39">
        <f>SUM(Y42:Z42)</f>
        <v>0.1</v>
      </c>
      <c r="AB42" s="39">
        <v>-0.9</v>
      </c>
      <c r="AC42" s="39">
        <v>-0.2</v>
      </c>
      <c r="AD42" s="39">
        <f>SUM(AB42:AC42)</f>
        <v>-1.1</v>
      </c>
      <c r="AE42" s="39">
        <v>2.1</v>
      </c>
      <c r="AF42" s="39">
        <v>0.1</v>
      </c>
      <c r="AG42" s="39">
        <f>SUM(AE42:AF42)</f>
        <v>2.2</v>
      </c>
      <c r="AH42" s="39">
        <v>-1.2</v>
      </c>
      <c r="AI42" s="39">
        <v>0.1</v>
      </c>
      <c r="AJ42" s="39">
        <f>SUM(AH42:AI42)</f>
        <v>-1.0999999999999999</v>
      </c>
      <c r="AK42" s="39">
        <v>-0.2</v>
      </c>
      <c r="AL42" s="39">
        <v>0.1</v>
      </c>
      <c r="AM42" s="39">
        <f>SUM(AK42:AL42)</f>
        <v>-0.1</v>
      </c>
      <c r="AN42" s="40">
        <f>Y42+S42+P42+M42+J42+G42+D42+V42+AB42+AE42+AH42+AK42</f>
        <v>3</v>
      </c>
      <c r="AO42" s="40">
        <f>Z42+T42+Q42+N42+K42+H42+E42+W42+AC42+AF42+AI42+AL42</f>
        <v>-0.6</v>
      </c>
      <c r="AP42" s="39">
        <f>SUM(AN42:AO42)</f>
        <v>2.4</v>
      </c>
      <c r="AQ42" s="157" t="s">
        <v>109</v>
      </c>
      <c r="AR42" s="158"/>
      <c r="AS42" s="37"/>
      <c r="AT42" s="90"/>
      <c r="AU42" s="90"/>
      <c r="AV42" s="90"/>
    </row>
    <row r="43" spans="1:48" s="28" customFormat="1" ht="15" customHeight="1">
      <c r="A43" s="31"/>
      <c r="B43" s="69"/>
      <c r="C43" s="69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7"/>
      <c r="AO43" s="87"/>
      <c r="AP43" s="86"/>
      <c r="AQ43" s="72"/>
      <c r="AR43" s="72"/>
      <c r="AS43" s="37"/>
      <c r="AT43" s="90"/>
      <c r="AU43" s="90"/>
      <c r="AV43" s="90"/>
    </row>
    <row r="44" spans="1:48" s="28" customFormat="1" ht="15" customHeight="1">
      <c r="A44" s="167"/>
      <c r="B44" s="168"/>
      <c r="C44" s="169"/>
      <c r="D44" s="170" t="s">
        <v>88</v>
      </c>
      <c r="E44" s="171"/>
      <c r="F44" s="171"/>
      <c r="G44" s="171" t="s">
        <v>89</v>
      </c>
      <c r="H44" s="171"/>
      <c r="I44" s="171"/>
      <c r="J44" s="170" t="s">
        <v>90</v>
      </c>
      <c r="K44" s="171"/>
      <c r="L44" s="171"/>
      <c r="M44" s="170" t="s">
        <v>91</v>
      </c>
      <c r="N44" s="171"/>
      <c r="O44" s="171"/>
      <c r="P44" s="170" t="s">
        <v>92</v>
      </c>
      <c r="Q44" s="171"/>
      <c r="R44" s="171"/>
      <c r="S44" s="170" t="s">
        <v>93</v>
      </c>
      <c r="T44" s="171"/>
      <c r="U44" s="171"/>
      <c r="V44" s="170" t="s">
        <v>94</v>
      </c>
      <c r="W44" s="171"/>
      <c r="X44" s="171"/>
      <c r="Y44" s="170" t="s">
        <v>95</v>
      </c>
      <c r="Z44" s="171"/>
      <c r="AA44" s="171"/>
      <c r="AB44" s="170" t="s">
        <v>96</v>
      </c>
      <c r="AC44" s="171"/>
      <c r="AD44" s="171"/>
      <c r="AE44" s="170" t="s">
        <v>97</v>
      </c>
      <c r="AF44" s="171"/>
      <c r="AG44" s="171"/>
      <c r="AH44" s="170" t="s">
        <v>98</v>
      </c>
      <c r="AI44" s="171"/>
      <c r="AJ44" s="171"/>
      <c r="AK44" s="170" t="s">
        <v>99</v>
      </c>
      <c r="AL44" s="171"/>
      <c r="AM44" s="171"/>
      <c r="AN44" s="170" t="s">
        <v>99</v>
      </c>
      <c r="AO44" s="171"/>
      <c r="AP44" s="171"/>
      <c r="AQ44" s="167"/>
      <c r="AR44" s="168"/>
      <c r="AS44" s="169"/>
      <c r="AT44" s="90"/>
      <c r="AU44" s="90"/>
      <c r="AV44" s="90"/>
    </row>
    <row r="45" spans="1:48" s="28" customFormat="1" ht="15" customHeight="1">
      <c r="A45" s="172" t="s">
        <v>34</v>
      </c>
      <c r="B45" s="173"/>
      <c r="C45" s="174"/>
      <c r="D45" s="39">
        <f aca="true" t="shared" si="11" ref="D45:AP45">SUM(D11+D13-D17-D32-D40)</f>
        <v>41.2</v>
      </c>
      <c r="E45" s="39">
        <f t="shared" si="11"/>
        <v>4.6</v>
      </c>
      <c r="F45" s="39">
        <f t="shared" si="11"/>
        <v>45.8</v>
      </c>
      <c r="G45" s="39">
        <f t="shared" si="11"/>
        <v>113.10000000000001</v>
      </c>
      <c r="H45" s="39">
        <f t="shared" si="11"/>
        <v>8.2</v>
      </c>
      <c r="I45" s="39">
        <f t="shared" si="11"/>
        <v>121.3</v>
      </c>
      <c r="J45" s="39">
        <f t="shared" si="11"/>
        <v>270.70000000000005</v>
      </c>
      <c r="K45" s="39">
        <f t="shared" si="11"/>
        <v>26.2</v>
      </c>
      <c r="L45" s="39">
        <f t="shared" si="11"/>
        <v>296.90000000000003</v>
      </c>
      <c r="M45" s="39">
        <f t="shared" si="11"/>
        <v>283.90000000000003</v>
      </c>
      <c r="N45" s="39">
        <f t="shared" si="11"/>
        <v>33.7</v>
      </c>
      <c r="O45" s="39">
        <f t="shared" si="11"/>
        <v>317.6</v>
      </c>
      <c r="P45" s="39">
        <f t="shared" si="11"/>
        <v>272.6000000000001</v>
      </c>
      <c r="Q45" s="39">
        <f t="shared" si="11"/>
        <v>32.9</v>
      </c>
      <c r="R45" s="39">
        <f t="shared" si="11"/>
        <v>305.49999999999994</v>
      </c>
      <c r="S45" s="39">
        <f t="shared" si="11"/>
        <v>259.0000000000001</v>
      </c>
      <c r="T45" s="39">
        <f t="shared" si="11"/>
        <v>31.299999999999997</v>
      </c>
      <c r="U45" s="39">
        <f t="shared" si="11"/>
        <v>290.30000000000007</v>
      </c>
      <c r="V45" s="39">
        <f t="shared" si="11"/>
        <v>245.70000000000013</v>
      </c>
      <c r="W45" s="39">
        <f t="shared" si="11"/>
        <v>26.099999999999998</v>
      </c>
      <c r="X45" s="39">
        <f t="shared" si="11"/>
        <v>271.8000000000001</v>
      </c>
      <c r="Y45" s="39">
        <f t="shared" si="11"/>
        <v>229.00000000000014</v>
      </c>
      <c r="Z45" s="39">
        <f t="shared" si="11"/>
        <v>22.599999999999994</v>
      </c>
      <c r="AA45" s="39">
        <f t="shared" si="11"/>
        <v>251.60000000000008</v>
      </c>
      <c r="AB45" s="39">
        <f t="shared" si="11"/>
        <v>215.50000000000014</v>
      </c>
      <c r="AC45" s="39">
        <f t="shared" si="11"/>
        <v>19.39999999999999</v>
      </c>
      <c r="AD45" s="39">
        <f t="shared" si="11"/>
        <v>234.90000000000015</v>
      </c>
      <c r="AE45" s="39">
        <f t="shared" si="11"/>
        <v>200.90000000000015</v>
      </c>
      <c r="AF45" s="39">
        <f t="shared" si="11"/>
        <v>17.199999999999992</v>
      </c>
      <c r="AG45" s="39">
        <f t="shared" si="11"/>
        <v>218.10000000000014</v>
      </c>
      <c r="AH45" s="39">
        <f t="shared" si="11"/>
        <v>186.40000000000018</v>
      </c>
      <c r="AI45" s="39">
        <f t="shared" si="11"/>
        <v>14.799999999999992</v>
      </c>
      <c r="AJ45" s="39">
        <f t="shared" si="11"/>
        <v>201.20000000000013</v>
      </c>
      <c r="AK45" s="39">
        <f t="shared" si="11"/>
        <v>169.2000000000002</v>
      </c>
      <c r="AL45" s="39">
        <f t="shared" si="11"/>
        <v>13.299999999999992</v>
      </c>
      <c r="AM45" s="39">
        <f t="shared" si="11"/>
        <v>182.50000000000017</v>
      </c>
      <c r="AN45" s="39">
        <f t="shared" si="11"/>
        <v>169.20000000000002</v>
      </c>
      <c r="AO45" s="39">
        <f t="shared" si="11"/>
        <v>13.300000000000004</v>
      </c>
      <c r="AP45" s="39">
        <f t="shared" si="11"/>
        <v>182.50000000000003</v>
      </c>
      <c r="AQ45" s="175" t="s">
        <v>13</v>
      </c>
      <c r="AR45" s="176"/>
      <c r="AS45" s="177"/>
      <c r="AT45" s="90"/>
      <c r="AU45" s="90"/>
      <c r="AV45" s="90"/>
    </row>
    <row r="46" spans="1:48" s="28" customFormat="1" ht="15" customHeight="1">
      <c r="A46" s="61"/>
      <c r="B46" s="62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2"/>
      <c r="AR46" s="62"/>
      <c r="AS46" s="64"/>
      <c r="AT46" s="90"/>
      <c r="AU46" s="90"/>
      <c r="AV46" s="90"/>
    </row>
    <row r="47" spans="1:48" s="28" customFormat="1" ht="15" customHeight="1">
      <c r="A47" s="141" t="s">
        <v>118</v>
      </c>
      <c r="B47" s="142"/>
      <c r="C47" s="143"/>
      <c r="D47" s="30">
        <f aca="true" t="shared" si="12" ref="D47:AP47">SUM(D48:D49)</f>
        <v>41.2</v>
      </c>
      <c r="E47" s="30">
        <f t="shared" si="12"/>
        <v>4.6000000000000005</v>
      </c>
      <c r="F47" s="30">
        <f t="shared" si="12"/>
        <v>45.8</v>
      </c>
      <c r="G47" s="30">
        <f t="shared" si="12"/>
        <v>113.1</v>
      </c>
      <c r="H47" s="30">
        <f t="shared" si="12"/>
        <v>8.2</v>
      </c>
      <c r="I47" s="30">
        <f t="shared" si="12"/>
        <v>121.30000000000001</v>
      </c>
      <c r="J47" s="30">
        <f t="shared" si="12"/>
        <v>270.7</v>
      </c>
      <c r="K47" s="30">
        <f t="shared" si="12"/>
        <v>26.200000000000003</v>
      </c>
      <c r="L47" s="30">
        <f t="shared" si="12"/>
        <v>296.9</v>
      </c>
      <c r="M47" s="30">
        <f t="shared" si="12"/>
        <v>283.9</v>
      </c>
      <c r="N47" s="30">
        <f t="shared" si="12"/>
        <v>33.699999999999996</v>
      </c>
      <c r="O47" s="30">
        <f t="shared" si="12"/>
        <v>317.6</v>
      </c>
      <c r="P47" s="30">
        <f t="shared" si="12"/>
        <v>272.6</v>
      </c>
      <c r="Q47" s="30">
        <f t="shared" si="12"/>
        <v>32.9</v>
      </c>
      <c r="R47" s="30">
        <f t="shared" si="12"/>
        <v>305.5</v>
      </c>
      <c r="S47" s="30">
        <f t="shared" si="12"/>
        <v>259</v>
      </c>
      <c r="T47" s="30">
        <f t="shared" si="12"/>
        <v>31.3</v>
      </c>
      <c r="U47" s="30">
        <f t="shared" si="12"/>
        <v>290.3</v>
      </c>
      <c r="V47" s="30">
        <f t="shared" si="12"/>
        <v>245.7</v>
      </c>
      <c r="W47" s="30">
        <f t="shared" si="12"/>
        <v>26.1</v>
      </c>
      <c r="X47" s="30">
        <f t="shared" si="12"/>
        <v>271.79999999999995</v>
      </c>
      <c r="Y47" s="30">
        <f t="shared" si="12"/>
        <v>229</v>
      </c>
      <c r="Z47" s="30">
        <f t="shared" si="12"/>
        <v>22.6</v>
      </c>
      <c r="AA47" s="30">
        <f t="shared" si="12"/>
        <v>251.6</v>
      </c>
      <c r="AB47" s="30">
        <f t="shared" si="12"/>
        <v>215.5</v>
      </c>
      <c r="AC47" s="30">
        <f t="shared" si="12"/>
        <v>19.4</v>
      </c>
      <c r="AD47" s="30">
        <f t="shared" si="12"/>
        <v>234.9</v>
      </c>
      <c r="AE47" s="30">
        <f t="shared" si="12"/>
        <v>200.9</v>
      </c>
      <c r="AF47" s="30">
        <f t="shared" si="12"/>
        <v>17.2</v>
      </c>
      <c r="AG47" s="30">
        <f t="shared" si="12"/>
        <v>218.1</v>
      </c>
      <c r="AH47" s="30">
        <f t="shared" si="12"/>
        <v>186.39999999999998</v>
      </c>
      <c r="AI47" s="30">
        <f t="shared" si="12"/>
        <v>14.8</v>
      </c>
      <c r="AJ47" s="30">
        <f t="shared" si="12"/>
        <v>201.2</v>
      </c>
      <c r="AK47" s="30">
        <f t="shared" si="12"/>
        <v>169.2</v>
      </c>
      <c r="AL47" s="30">
        <f t="shared" si="12"/>
        <v>13.3</v>
      </c>
      <c r="AM47" s="30">
        <f t="shared" si="12"/>
        <v>182.5</v>
      </c>
      <c r="AN47" s="30">
        <f t="shared" si="12"/>
        <v>169.2</v>
      </c>
      <c r="AO47" s="30">
        <f t="shared" si="12"/>
        <v>13.3</v>
      </c>
      <c r="AP47" s="30">
        <f t="shared" si="12"/>
        <v>182.5</v>
      </c>
      <c r="AQ47" s="144" t="s">
        <v>115</v>
      </c>
      <c r="AR47" s="145"/>
      <c r="AS47" s="146"/>
      <c r="AT47" s="90"/>
      <c r="AU47" s="90"/>
      <c r="AV47" s="90"/>
    </row>
    <row r="48" spans="1:48" s="28" customFormat="1" ht="15" customHeight="1">
      <c r="A48" s="31"/>
      <c r="B48" s="151" t="s">
        <v>14</v>
      </c>
      <c r="C48" s="152"/>
      <c r="D48" s="34">
        <v>28.2</v>
      </c>
      <c r="E48" s="34">
        <v>4.4</v>
      </c>
      <c r="F48" s="34">
        <f>SUM(D48:E48)</f>
        <v>32.6</v>
      </c>
      <c r="G48" s="34">
        <v>92.7</v>
      </c>
      <c r="H48" s="34">
        <f>5.5+0.2</f>
        <v>5.7</v>
      </c>
      <c r="I48" s="34">
        <f>SUM(G48:H48)</f>
        <v>98.4</v>
      </c>
      <c r="J48" s="34">
        <v>207.2</v>
      </c>
      <c r="K48" s="34">
        <v>21.6</v>
      </c>
      <c r="L48" s="34">
        <f>SUM(J48:K48)</f>
        <v>228.79999999999998</v>
      </c>
      <c r="M48" s="34">
        <v>219.5</v>
      </c>
      <c r="N48" s="65">
        <v>26.4</v>
      </c>
      <c r="O48" s="34">
        <f>SUM(M48:N48)</f>
        <v>245.9</v>
      </c>
      <c r="P48" s="66">
        <v>213.1</v>
      </c>
      <c r="Q48" s="34">
        <v>26.3</v>
      </c>
      <c r="R48" s="34">
        <f>SUM(P48:Q48)</f>
        <v>239.4</v>
      </c>
      <c r="S48" s="34">
        <v>200.4</v>
      </c>
      <c r="T48" s="34">
        <v>24.1</v>
      </c>
      <c r="U48" s="34">
        <f>SUM(S48:T48)</f>
        <v>224.5</v>
      </c>
      <c r="V48" s="34">
        <v>188.2</v>
      </c>
      <c r="W48" s="34">
        <v>20.2</v>
      </c>
      <c r="X48" s="34">
        <f>SUM(V48:W48)</f>
        <v>208.39999999999998</v>
      </c>
      <c r="Y48" s="34">
        <v>171.6</v>
      </c>
      <c r="Z48" s="34">
        <v>17.6</v>
      </c>
      <c r="AA48" s="34">
        <f>SUM(Y48:Z48)</f>
        <v>189.2</v>
      </c>
      <c r="AB48" s="34">
        <v>162.4</v>
      </c>
      <c r="AC48" s="34">
        <v>15.5</v>
      </c>
      <c r="AD48" s="34">
        <f>SUM(AB48:AC48)</f>
        <v>177.9</v>
      </c>
      <c r="AE48" s="34">
        <v>151</v>
      </c>
      <c r="AF48" s="34">
        <v>13.6</v>
      </c>
      <c r="AG48" s="34">
        <f>SUM(AE48:AF48)</f>
        <v>164.6</v>
      </c>
      <c r="AH48" s="34">
        <v>138.6</v>
      </c>
      <c r="AI48" s="34">
        <v>11.8</v>
      </c>
      <c r="AJ48" s="34">
        <f>SUM(AH48:AI48)</f>
        <v>150.4</v>
      </c>
      <c r="AK48" s="34">
        <v>132.2</v>
      </c>
      <c r="AL48" s="34">
        <v>10.9</v>
      </c>
      <c r="AM48" s="34">
        <f>SUM(AK48:AL48)</f>
        <v>143.1</v>
      </c>
      <c r="AN48" s="34">
        <f>AK48</f>
        <v>132.2</v>
      </c>
      <c r="AO48" s="34">
        <f>AL48</f>
        <v>10.9</v>
      </c>
      <c r="AP48" s="34">
        <f>SUM(AN48:AO48)</f>
        <v>143.1</v>
      </c>
      <c r="AQ48" s="153" t="s">
        <v>15</v>
      </c>
      <c r="AR48" s="154"/>
      <c r="AS48" s="37"/>
      <c r="AT48" s="90"/>
      <c r="AU48" s="90"/>
      <c r="AV48" s="90"/>
    </row>
    <row r="49" spans="1:48" s="28" customFormat="1" ht="15" customHeight="1">
      <c r="A49" s="67"/>
      <c r="B49" s="155" t="s">
        <v>16</v>
      </c>
      <c r="C49" s="156"/>
      <c r="D49" s="39">
        <v>13</v>
      </c>
      <c r="E49" s="39">
        <v>0.2</v>
      </c>
      <c r="F49" s="39">
        <f>SUM(D49:E49)</f>
        <v>13.2</v>
      </c>
      <c r="G49" s="39">
        <v>20.4</v>
      </c>
      <c r="H49" s="39">
        <v>2.5</v>
      </c>
      <c r="I49" s="39">
        <f>SUM(G49:H49)</f>
        <v>22.9</v>
      </c>
      <c r="J49" s="39">
        <v>63.5</v>
      </c>
      <c r="K49" s="39">
        <v>4.6</v>
      </c>
      <c r="L49" s="39">
        <f>SUM(J49:K49)</f>
        <v>68.1</v>
      </c>
      <c r="M49" s="39">
        <v>64.4</v>
      </c>
      <c r="N49" s="39">
        <v>7.3</v>
      </c>
      <c r="O49" s="39">
        <f>SUM(M49:N49)</f>
        <v>71.7</v>
      </c>
      <c r="P49" s="39">
        <v>59.5</v>
      </c>
      <c r="Q49" s="39">
        <v>6.6</v>
      </c>
      <c r="R49" s="39">
        <f>SUM(P49:Q49)</f>
        <v>66.1</v>
      </c>
      <c r="S49" s="39">
        <v>58.6</v>
      </c>
      <c r="T49" s="39">
        <v>7.2</v>
      </c>
      <c r="U49" s="39">
        <f>SUM(S49:T49)</f>
        <v>65.8</v>
      </c>
      <c r="V49" s="39">
        <v>57.5</v>
      </c>
      <c r="W49" s="39">
        <v>5.9</v>
      </c>
      <c r="X49" s="39">
        <f>SUM(V49:W49)</f>
        <v>63.4</v>
      </c>
      <c r="Y49" s="39">
        <v>57.4</v>
      </c>
      <c r="Z49" s="39">
        <v>5</v>
      </c>
      <c r="AA49" s="39">
        <f>SUM(Y49:Z49)</f>
        <v>62.4</v>
      </c>
      <c r="AB49" s="39">
        <v>53.1</v>
      </c>
      <c r="AC49" s="39">
        <v>3.9</v>
      </c>
      <c r="AD49" s="39">
        <f>SUM(AB49:AC49)</f>
        <v>57</v>
      </c>
      <c r="AE49" s="39">
        <v>49.9</v>
      </c>
      <c r="AF49" s="39">
        <v>3.6</v>
      </c>
      <c r="AG49" s="39">
        <f>SUM(AE49:AF49)</f>
        <v>53.5</v>
      </c>
      <c r="AH49" s="39">
        <v>47.8</v>
      </c>
      <c r="AI49" s="39">
        <v>3</v>
      </c>
      <c r="AJ49" s="39">
        <f>SUM(AH49:AI49)</f>
        <v>50.8</v>
      </c>
      <c r="AK49" s="39">
        <v>37</v>
      </c>
      <c r="AL49" s="39">
        <v>2.4</v>
      </c>
      <c r="AM49" s="39">
        <f>SUM(AK49:AL49)</f>
        <v>39.4</v>
      </c>
      <c r="AN49" s="39">
        <f>AK49</f>
        <v>37</v>
      </c>
      <c r="AO49" s="39">
        <f>AL49</f>
        <v>2.4</v>
      </c>
      <c r="AP49" s="39">
        <f>SUM(AN49:AO49)</f>
        <v>39.4</v>
      </c>
      <c r="AQ49" s="157" t="s">
        <v>17</v>
      </c>
      <c r="AR49" s="158"/>
      <c r="AS49" s="68"/>
      <c r="AT49" s="90"/>
      <c r="AU49" s="90"/>
      <c r="AV49" s="90"/>
    </row>
    <row r="50" spans="1:48" s="28" customFormat="1" ht="15" customHeight="1">
      <c r="A50" s="32"/>
      <c r="B50" s="69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1"/>
      <c r="AO50" s="71"/>
      <c r="AP50" s="70"/>
      <c r="AQ50" s="72"/>
      <c r="AR50" s="72"/>
      <c r="AS50" s="32"/>
      <c r="AT50" s="90"/>
      <c r="AU50" s="90"/>
      <c r="AV50" s="90"/>
    </row>
    <row r="51" spans="1:48" s="28" customFormat="1" ht="48.75" customHeight="1">
      <c r="A51" s="178" t="s">
        <v>18</v>
      </c>
      <c r="B51" s="179"/>
      <c r="C51" s="180"/>
      <c r="D51" s="61"/>
      <c r="E51" s="62"/>
      <c r="F51" s="64"/>
      <c r="G51" s="61"/>
      <c r="H51" s="62"/>
      <c r="I51" s="64"/>
      <c r="J51" s="61"/>
      <c r="K51" s="62"/>
      <c r="L51" s="64"/>
      <c r="M51" s="61"/>
      <c r="N51" s="62"/>
      <c r="O51" s="64"/>
      <c r="P51" s="61"/>
      <c r="Q51" s="62"/>
      <c r="R51" s="64"/>
      <c r="S51" s="61"/>
      <c r="T51" s="62"/>
      <c r="U51" s="64"/>
      <c r="V51" s="61"/>
      <c r="W51" s="62"/>
      <c r="X51" s="64"/>
      <c r="Y51" s="61"/>
      <c r="Z51" s="62"/>
      <c r="AA51" s="64"/>
      <c r="AB51" s="61"/>
      <c r="AC51" s="62"/>
      <c r="AD51" s="64"/>
      <c r="AE51" s="62"/>
      <c r="AF51" s="62"/>
      <c r="AG51" s="62"/>
      <c r="AH51" s="62"/>
      <c r="AI51" s="62"/>
      <c r="AJ51" s="62"/>
      <c r="AK51" s="62"/>
      <c r="AL51" s="62"/>
      <c r="AM51" s="62"/>
      <c r="AN51" s="61"/>
      <c r="AO51" s="62"/>
      <c r="AP51" s="64"/>
      <c r="AQ51" s="163" t="s">
        <v>19</v>
      </c>
      <c r="AR51" s="181"/>
      <c r="AS51" s="182"/>
      <c r="AT51" s="13"/>
      <c r="AU51" s="13"/>
      <c r="AV51" s="13"/>
    </row>
    <row r="52" spans="1:48" s="28" customFormat="1" ht="15" customHeight="1">
      <c r="A52" s="45"/>
      <c r="B52" s="151" t="s">
        <v>20</v>
      </c>
      <c r="C52" s="152"/>
      <c r="D52" s="73"/>
      <c r="E52" s="74"/>
      <c r="F52" s="75">
        <v>19.1</v>
      </c>
      <c r="G52" s="73"/>
      <c r="H52" s="74"/>
      <c r="I52" s="75">
        <v>16.5</v>
      </c>
      <c r="J52" s="73"/>
      <c r="K52" s="74"/>
      <c r="L52" s="75">
        <v>16.5</v>
      </c>
      <c r="M52" s="73"/>
      <c r="N52" s="74"/>
      <c r="O52" s="75">
        <v>14.7</v>
      </c>
      <c r="P52" s="73"/>
      <c r="Q52" s="74"/>
      <c r="R52" s="75">
        <v>11.6</v>
      </c>
      <c r="S52" s="73"/>
      <c r="T52" s="74"/>
      <c r="U52" s="75">
        <v>7.9</v>
      </c>
      <c r="V52" s="73"/>
      <c r="W52" s="74"/>
      <c r="X52" s="75">
        <v>7.9</v>
      </c>
      <c r="Y52" s="73"/>
      <c r="Z52" s="74"/>
      <c r="AA52" s="75">
        <v>7.9</v>
      </c>
      <c r="AB52" s="73"/>
      <c r="AC52" s="74"/>
      <c r="AD52" s="75">
        <v>2.9</v>
      </c>
      <c r="AE52" s="73"/>
      <c r="AF52" s="74"/>
      <c r="AG52" s="75">
        <v>0</v>
      </c>
      <c r="AH52" s="73"/>
      <c r="AI52" s="74"/>
      <c r="AJ52" s="75">
        <v>0</v>
      </c>
      <c r="AK52" s="73"/>
      <c r="AL52" s="74"/>
      <c r="AM52" s="75">
        <v>0</v>
      </c>
      <c r="AN52" s="73"/>
      <c r="AO52" s="74"/>
      <c r="AP52" s="75">
        <v>19.1</v>
      </c>
      <c r="AQ52" s="183" t="s">
        <v>21</v>
      </c>
      <c r="AR52" s="182"/>
      <c r="AS52" s="45"/>
      <c r="AT52" s="13"/>
      <c r="AU52" s="13"/>
      <c r="AV52" s="13"/>
    </row>
    <row r="53" spans="1:48" s="28" customFormat="1" ht="15" customHeight="1">
      <c r="A53" s="45"/>
      <c r="B53" s="159" t="s">
        <v>36</v>
      </c>
      <c r="C53" s="160"/>
      <c r="D53" s="76"/>
      <c r="E53" s="77"/>
      <c r="F53" s="78">
        <v>7.9</v>
      </c>
      <c r="G53" s="76"/>
      <c r="H53" s="77"/>
      <c r="I53" s="78">
        <v>0</v>
      </c>
      <c r="J53" s="76"/>
      <c r="K53" s="77"/>
      <c r="L53" s="78">
        <v>0</v>
      </c>
      <c r="M53" s="76"/>
      <c r="N53" s="77"/>
      <c r="O53" s="78">
        <v>0</v>
      </c>
      <c r="P53" s="76"/>
      <c r="Q53" s="77"/>
      <c r="R53" s="78">
        <v>0</v>
      </c>
      <c r="S53" s="76"/>
      <c r="T53" s="77"/>
      <c r="U53" s="78">
        <v>0</v>
      </c>
      <c r="V53" s="76"/>
      <c r="W53" s="77"/>
      <c r="X53" s="78">
        <v>0</v>
      </c>
      <c r="Y53" s="76"/>
      <c r="Z53" s="77"/>
      <c r="AA53" s="78">
        <v>0</v>
      </c>
      <c r="AB53" s="76"/>
      <c r="AC53" s="77"/>
      <c r="AD53" s="78">
        <v>0</v>
      </c>
      <c r="AE53" s="76"/>
      <c r="AF53" s="77"/>
      <c r="AG53" s="78">
        <v>0</v>
      </c>
      <c r="AH53" s="76"/>
      <c r="AI53" s="77"/>
      <c r="AJ53" s="78">
        <v>0</v>
      </c>
      <c r="AK53" s="76"/>
      <c r="AL53" s="77"/>
      <c r="AM53" s="78">
        <v>0</v>
      </c>
      <c r="AN53" s="76"/>
      <c r="AO53" s="77"/>
      <c r="AP53" s="58">
        <v>7.9</v>
      </c>
      <c r="AQ53" s="184" t="s">
        <v>39</v>
      </c>
      <c r="AR53" s="185"/>
      <c r="AS53" s="45"/>
      <c r="AT53" s="13"/>
      <c r="AU53" s="13"/>
      <c r="AV53" s="13"/>
    </row>
    <row r="54" spans="1:48" s="28" customFormat="1" ht="15" customHeight="1">
      <c r="A54" s="45"/>
      <c r="B54" s="159" t="s">
        <v>22</v>
      </c>
      <c r="C54" s="160"/>
      <c r="D54" s="76"/>
      <c r="E54" s="77"/>
      <c r="F54" s="78">
        <v>10.3</v>
      </c>
      <c r="G54" s="76"/>
      <c r="H54" s="77"/>
      <c r="I54" s="78">
        <v>0</v>
      </c>
      <c r="J54" s="76"/>
      <c r="K54" s="77"/>
      <c r="L54" s="78">
        <v>1.8</v>
      </c>
      <c r="M54" s="76"/>
      <c r="N54" s="77"/>
      <c r="O54" s="78">
        <v>3</v>
      </c>
      <c r="P54" s="76"/>
      <c r="Q54" s="77"/>
      <c r="R54" s="78">
        <v>3.7</v>
      </c>
      <c r="S54" s="76"/>
      <c r="T54" s="77"/>
      <c r="U54" s="78">
        <v>0</v>
      </c>
      <c r="V54" s="76"/>
      <c r="W54" s="77"/>
      <c r="X54" s="78">
        <v>0</v>
      </c>
      <c r="Y54" s="76"/>
      <c r="Z54" s="77"/>
      <c r="AA54" s="78">
        <v>5</v>
      </c>
      <c r="AB54" s="76"/>
      <c r="AC54" s="77"/>
      <c r="AD54" s="78">
        <v>2.9</v>
      </c>
      <c r="AE54" s="76"/>
      <c r="AF54" s="77"/>
      <c r="AG54" s="78">
        <v>0</v>
      </c>
      <c r="AH54" s="76"/>
      <c r="AI54" s="77"/>
      <c r="AJ54" s="78">
        <v>0</v>
      </c>
      <c r="AK54" s="76"/>
      <c r="AL54" s="77"/>
      <c r="AM54" s="78">
        <v>0</v>
      </c>
      <c r="AN54" s="76"/>
      <c r="AO54" s="77"/>
      <c r="AP54" s="58">
        <v>26.7</v>
      </c>
      <c r="AQ54" s="184" t="s">
        <v>23</v>
      </c>
      <c r="AR54" s="185"/>
      <c r="AS54" s="45"/>
      <c r="AT54" s="13"/>
      <c r="AU54" s="13"/>
      <c r="AV54" s="13"/>
    </row>
    <row r="55" spans="1:48" s="28" customFormat="1" ht="15" customHeight="1">
      <c r="A55" s="45"/>
      <c r="B55" s="188" t="s">
        <v>61</v>
      </c>
      <c r="C55" s="189"/>
      <c r="D55" s="76"/>
      <c r="E55" s="77"/>
      <c r="F55" s="78">
        <v>0.2</v>
      </c>
      <c r="G55" s="76"/>
      <c r="H55" s="77"/>
      <c r="I55" s="78">
        <v>0</v>
      </c>
      <c r="J55" s="76"/>
      <c r="K55" s="77"/>
      <c r="L55" s="78">
        <v>0</v>
      </c>
      <c r="M55" s="76"/>
      <c r="N55" s="77"/>
      <c r="O55" s="78">
        <v>0.1</v>
      </c>
      <c r="P55" s="76"/>
      <c r="Q55" s="77"/>
      <c r="R55" s="78">
        <v>0</v>
      </c>
      <c r="S55" s="79"/>
      <c r="T55" s="80"/>
      <c r="U55" s="78">
        <v>0</v>
      </c>
      <c r="V55" s="76"/>
      <c r="W55" s="77"/>
      <c r="X55" s="78">
        <v>0</v>
      </c>
      <c r="Y55" s="76"/>
      <c r="Z55" s="77"/>
      <c r="AA55" s="78">
        <v>0</v>
      </c>
      <c r="AB55" s="76"/>
      <c r="AC55" s="77"/>
      <c r="AD55" s="78">
        <v>0</v>
      </c>
      <c r="AE55" s="76"/>
      <c r="AF55" s="77"/>
      <c r="AG55" s="78">
        <v>0</v>
      </c>
      <c r="AH55" s="76"/>
      <c r="AI55" s="77"/>
      <c r="AJ55" s="78">
        <v>0</v>
      </c>
      <c r="AK55" s="76"/>
      <c r="AL55" s="77"/>
      <c r="AM55" s="78">
        <v>0</v>
      </c>
      <c r="AN55" s="76"/>
      <c r="AO55" s="77"/>
      <c r="AP55" s="78">
        <v>0.3</v>
      </c>
      <c r="AQ55" s="184" t="s">
        <v>62</v>
      </c>
      <c r="AR55" s="185"/>
      <c r="AS55" s="45"/>
      <c r="AT55" s="13"/>
      <c r="AU55" s="13"/>
      <c r="AV55" s="13"/>
    </row>
    <row r="56" spans="1:48" s="28" customFormat="1" ht="15" customHeight="1">
      <c r="A56" s="67"/>
      <c r="B56" s="155" t="s">
        <v>129</v>
      </c>
      <c r="C56" s="156"/>
      <c r="D56" s="81"/>
      <c r="E56" s="82"/>
      <c r="F56" s="83">
        <v>16.5</v>
      </c>
      <c r="G56" s="81"/>
      <c r="H56" s="82"/>
      <c r="I56" s="83">
        <v>16.5</v>
      </c>
      <c r="J56" s="81"/>
      <c r="K56" s="82"/>
      <c r="L56" s="83">
        <f>L52+L53-L54</f>
        <v>14.7</v>
      </c>
      <c r="M56" s="81"/>
      <c r="N56" s="82"/>
      <c r="O56" s="83">
        <f>O52+O53-O54-O55</f>
        <v>11.6</v>
      </c>
      <c r="P56" s="81"/>
      <c r="Q56" s="82"/>
      <c r="R56" s="83">
        <v>7.9</v>
      </c>
      <c r="S56" s="81"/>
      <c r="T56" s="82"/>
      <c r="U56" s="83">
        <v>7.9</v>
      </c>
      <c r="V56" s="81"/>
      <c r="W56" s="82"/>
      <c r="X56" s="83">
        <v>7.9</v>
      </c>
      <c r="Y56" s="81"/>
      <c r="Z56" s="82"/>
      <c r="AA56" s="83">
        <v>2.9</v>
      </c>
      <c r="AB56" s="81"/>
      <c r="AC56" s="82"/>
      <c r="AD56" s="83">
        <v>0</v>
      </c>
      <c r="AE56" s="81"/>
      <c r="AF56" s="82"/>
      <c r="AG56" s="83">
        <v>0</v>
      </c>
      <c r="AH56" s="81"/>
      <c r="AI56" s="82"/>
      <c r="AJ56" s="83">
        <v>0</v>
      </c>
      <c r="AK56" s="84"/>
      <c r="AL56" s="85"/>
      <c r="AM56" s="83">
        <f>AM53-AM54</f>
        <v>0</v>
      </c>
      <c r="AN56" s="84"/>
      <c r="AO56" s="85"/>
      <c r="AP56" s="83">
        <v>0</v>
      </c>
      <c r="AQ56" s="186" t="s">
        <v>130</v>
      </c>
      <c r="AR56" s="187"/>
      <c r="AS56" s="67"/>
      <c r="AT56" s="13"/>
      <c r="AU56" s="13"/>
      <c r="AV56" s="13"/>
    </row>
    <row r="57" spans="2:171" s="8" customFormat="1" ht="15.75">
      <c r="B57" s="8" t="s">
        <v>114</v>
      </c>
      <c r="C57" s="20" t="s">
        <v>106</v>
      </c>
      <c r="D57" s="21"/>
      <c r="E57" s="21"/>
      <c r="F57" s="21"/>
      <c r="G57" s="21"/>
      <c r="H57" s="21"/>
      <c r="J57" s="22"/>
      <c r="K57" s="22"/>
      <c r="L57" s="22"/>
      <c r="M57" s="9"/>
      <c r="N57" s="9"/>
      <c r="O57" s="9"/>
      <c r="P57" s="9"/>
      <c r="Q57" s="9"/>
      <c r="R57" s="9"/>
      <c r="T57" s="19"/>
      <c r="U57" s="12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6"/>
      <c r="AU57" s="16"/>
      <c r="AV57" s="16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</row>
    <row r="58" spans="3:171" s="8" customFormat="1" ht="15.75">
      <c r="C58" s="21" t="s">
        <v>107</v>
      </c>
      <c r="D58" s="21"/>
      <c r="E58" s="21"/>
      <c r="F58" s="21"/>
      <c r="G58" s="21"/>
      <c r="H58" s="21"/>
      <c r="I58" s="99" t="s">
        <v>102</v>
      </c>
      <c r="J58" s="99"/>
      <c r="K58" s="100" t="s">
        <v>103</v>
      </c>
      <c r="L58" s="100"/>
      <c r="M58" s="23"/>
      <c r="N58" s="23"/>
      <c r="O58" s="23"/>
      <c r="P58" s="12"/>
      <c r="Q58" s="12"/>
      <c r="R58" s="12"/>
      <c r="T58" s="10"/>
      <c r="U58" s="12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6"/>
      <c r="AU58" s="16"/>
      <c r="AV58" s="16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</row>
    <row r="59" spans="3:171" s="8" customFormat="1" ht="15.75">
      <c r="C59" s="21"/>
      <c r="D59" s="21"/>
      <c r="E59" s="21"/>
      <c r="F59" s="21"/>
      <c r="G59" s="21"/>
      <c r="H59" s="24" t="s">
        <v>120</v>
      </c>
      <c r="I59" s="13">
        <v>893</v>
      </c>
      <c r="J59" s="14" t="s">
        <v>24</v>
      </c>
      <c r="K59" s="13">
        <v>200</v>
      </c>
      <c r="L59" s="14" t="s">
        <v>24</v>
      </c>
      <c r="M59" s="25" t="s">
        <v>121</v>
      </c>
      <c r="N59" s="23"/>
      <c r="O59" s="23"/>
      <c r="P59" s="12"/>
      <c r="Q59" s="12"/>
      <c r="R59" s="12"/>
      <c r="S59" s="12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6"/>
      <c r="AU59" s="16"/>
      <c r="AV59" s="16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</row>
    <row r="60" spans="3:171" s="8" customFormat="1" ht="15.75">
      <c r="C60" s="11"/>
      <c r="D60" s="26"/>
      <c r="E60" s="26"/>
      <c r="G60" s="24"/>
      <c r="H60" s="24" t="s">
        <v>119</v>
      </c>
      <c r="I60" s="13" t="s">
        <v>122</v>
      </c>
      <c r="J60" s="14" t="s">
        <v>24</v>
      </c>
      <c r="K60" s="13">
        <v>138</v>
      </c>
      <c r="L60" s="14" t="s">
        <v>24</v>
      </c>
      <c r="M60" s="25"/>
      <c r="N60" s="14"/>
      <c r="O60" s="14"/>
      <c r="P60" s="15"/>
      <c r="Q60" s="15"/>
      <c r="R60" s="15"/>
      <c r="S60" s="15"/>
      <c r="T60" s="14"/>
      <c r="U60" s="14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6"/>
      <c r="AU60" s="16"/>
      <c r="AV60" s="16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</row>
    <row r="61" spans="3:171" s="8" customFormat="1" ht="15.75">
      <c r="C61" s="11"/>
      <c r="D61" s="26"/>
      <c r="E61" s="26"/>
      <c r="G61" s="24"/>
      <c r="H61" s="16" t="s">
        <v>131</v>
      </c>
      <c r="I61" s="16" t="s">
        <v>141</v>
      </c>
      <c r="J61" s="14" t="s">
        <v>24</v>
      </c>
      <c r="K61" s="16" t="s">
        <v>142</v>
      </c>
      <c r="L61" s="14" t="s">
        <v>24</v>
      </c>
      <c r="M61" s="27"/>
      <c r="N61" s="14"/>
      <c r="O61" s="27"/>
      <c r="P61" s="12"/>
      <c r="Q61" s="12"/>
      <c r="R61" s="12"/>
      <c r="S61" s="12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6"/>
      <c r="AU61" s="16"/>
      <c r="AV61" s="16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</row>
    <row r="62" spans="2:171" s="8" customFormat="1" ht="15.75">
      <c r="B62" s="22" t="s">
        <v>104</v>
      </c>
      <c r="C62" s="10" t="s">
        <v>58</v>
      </c>
      <c r="D62" s="16"/>
      <c r="E62" s="16"/>
      <c r="G62" s="16"/>
      <c r="H62" s="10"/>
      <c r="J62" s="22"/>
      <c r="K62" s="22"/>
      <c r="L62" s="22"/>
      <c r="M62" s="23"/>
      <c r="N62" s="27"/>
      <c r="O62" s="27"/>
      <c r="P62" s="12"/>
      <c r="Q62" s="12"/>
      <c r="R62" s="12"/>
      <c r="T62" s="10"/>
      <c r="U62" s="12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6"/>
      <c r="AU62" s="16"/>
      <c r="AV62" s="16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</row>
    <row r="63" spans="2:171" s="8" customFormat="1" ht="15.75">
      <c r="B63" s="22" t="s">
        <v>105</v>
      </c>
      <c r="C63" s="21" t="s">
        <v>123</v>
      </c>
      <c r="D63" s="10"/>
      <c r="E63" s="10"/>
      <c r="F63" s="10"/>
      <c r="G63" s="10"/>
      <c r="K63" s="22"/>
      <c r="L63" s="22"/>
      <c r="N63" s="23"/>
      <c r="O63" s="23"/>
      <c r="P63" s="12"/>
      <c r="Q63" s="12"/>
      <c r="R63" s="12"/>
      <c r="T63" s="10"/>
      <c r="U63" s="12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6"/>
      <c r="AU63" s="16"/>
      <c r="AV63" s="16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</row>
    <row r="64" spans="2:171" s="8" customFormat="1" ht="15.75">
      <c r="B64" s="8" t="s">
        <v>128</v>
      </c>
      <c r="C64" s="21" t="s">
        <v>134</v>
      </c>
      <c r="D64" s="17"/>
      <c r="E64" s="17"/>
      <c r="F64" s="17"/>
      <c r="G64" s="17"/>
      <c r="J64" s="18"/>
      <c r="N64" s="12"/>
      <c r="O64" s="12"/>
      <c r="P64" s="12"/>
      <c r="Q64" s="12"/>
      <c r="R64" s="12"/>
      <c r="T64" s="10"/>
      <c r="U64" s="12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6"/>
      <c r="AU64" s="16"/>
      <c r="AV64" s="16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</row>
    <row r="69" ht="15.75">
      <c r="J69" s="18"/>
    </row>
  </sheetData>
  <mergeCells count="102">
    <mergeCell ref="B56:C56"/>
    <mergeCell ref="AQ56:AR56"/>
    <mergeCell ref="B54:C54"/>
    <mergeCell ref="AQ54:AR54"/>
    <mergeCell ref="B55:C55"/>
    <mergeCell ref="AQ55:AR55"/>
    <mergeCell ref="B52:C52"/>
    <mergeCell ref="AQ52:AR52"/>
    <mergeCell ref="B53:C53"/>
    <mergeCell ref="AQ53:AR53"/>
    <mergeCell ref="B49:C49"/>
    <mergeCell ref="AQ49:AR49"/>
    <mergeCell ref="A51:C51"/>
    <mergeCell ref="AQ51:AS51"/>
    <mergeCell ref="A47:C47"/>
    <mergeCell ref="AQ47:AS47"/>
    <mergeCell ref="B48:C48"/>
    <mergeCell ref="AQ48:AR48"/>
    <mergeCell ref="AK44:AM44"/>
    <mergeCell ref="AN44:AP44"/>
    <mergeCell ref="AQ44:AS44"/>
    <mergeCell ref="A45:C45"/>
    <mergeCell ref="AQ45:AS45"/>
    <mergeCell ref="Y44:AA44"/>
    <mergeCell ref="AB44:AD44"/>
    <mergeCell ref="AE44:AG44"/>
    <mergeCell ref="AH44:AJ44"/>
    <mergeCell ref="B42:C42"/>
    <mergeCell ref="AQ42:AR42"/>
    <mergeCell ref="A44:C44"/>
    <mergeCell ref="D44:F44"/>
    <mergeCell ref="G44:I44"/>
    <mergeCell ref="J44:L44"/>
    <mergeCell ref="M44:O44"/>
    <mergeCell ref="P44:R44"/>
    <mergeCell ref="S44:U44"/>
    <mergeCell ref="V44:X44"/>
    <mergeCell ref="B36:C36"/>
    <mergeCell ref="A40:C40"/>
    <mergeCell ref="AQ40:AS40"/>
    <mergeCell ref="B41:C41"/>
    <mergeCell ref="AQ41:AR41"/>
    <mergeCell ref="A32:C32"/>
    <mergeCell ref="AQ32:AS32"/>
    <mergeCell ref="B33:C33"/>
    <mergeCell ref="AQ33:AR33"/>
    <mergeCell ref="B29:C29"/>
    <mergeCell ref="AQ29:AR29"/>
    <mergeCell ref="B30:C30"/>
    <mergeCell ref="AQ30:AR30"/>
    <mergeCell ref="A17:C17"/>
    <mergeCell ref="AQ17:AS17"/>
    <mergeCell ref="B18:C18"/>
    <mergeCell ref="AQ18:AR18"/>
    <mergeCell ref="B14:C14"/>
    <mergeCell ref="AQ14:AR14"/>
    <mergeCell ref="B15:C15"/>
    <mergeCell ref="AQ15:AR15"/>
    <mergeCell ref="AN12:AP12"/>
    <mergeCell ref="AQ12:AS12"/>
    <mergeCell ref="A13:C13"/>
    <mergeCell ref="AQ13:AS13"/>
    <mergeCell ref="A11:C11"/>
    <mergeCell ref="AQ11:AS11"/>
    <mergeCell ref="Y10:AA10"/>
    <mergeCell ref="AB10:AD10"/>
    <mergeCell ref="AE10:AG10"/>
    <mergeCell ref="AH10:AJ10"/>
    <mergeCell ref="M10:O10"/>
    <mergeCell ref="A10:C10"/>
    <mergeCell ref="D10:F10"/>
    <mergeCell ref="G10:I10"/>
    <mergeCell ref="J10:L10"/>
    <mergeCell ref="AN5:AP5"/>
    <mergeCell ref="AQ5:AS8"/>
    <mergeCell ref="AN6:AP6"/>
    <mergeCell ref="P10:R10"/>
    <mergeCell ref="S10:U10"/>
    <mergeCell ref="V10:X10"/>
    <mergeCell ref="AK10:AM10"/>
    <mergeCell ref="AN10:AP10"/>
    <mergeCell ref="AQ10:AS10"/>
    <mergeCell ref="A1:C8"/>
    <mergeCell ref="D2:AP2"/>
    <mergeCell ref="D4:AP4"/>
    <mergeCell ref="D5:F6"/>
    <mergeCell ref="G5:I6"/>
    <mergeCell ref="J5:L6"/>
    <mergeCell ref="M5:O6"/>
    <mergeCell ref="P5:R6"/>
    <mergeCell ref="S5:U6"/>
    <mergeCell ref="AK5:AM6"/>
    <mergeCell ref="I58:J58"/>
    <mergeCell ref="K58:L58"/>
    <mergeCell ref="AQ1:AS4"/>
    <mergeCell ref="D1:AP1"/>
    <mergeCell ref="D3:AP3"/>
    <mergeCell ref="V5:X6"/>
    <mergeCell ref="Y5:AA6"/>
    <mergeCell ref="AB5:AD6"/>
    <mergeCell ref="AE5:AG6"/>
    <mergeCell ref="AH5:AJ6"/>
  </mergeCells>
  <dataValidations count="33">
    <dataValidation type="whole" operator="equal" showInputMessage="1" showErrorMessage="1" error="Formule" sqref="D47 G47 J47 M47 P47 S47 V47 Y47 AB47 AE47 AH47 AK47 AN47 D40 G40 J40 M40 P40 S40 V40 Y40 AB40 AE40 AH40 AK40 AN40">
      <formula1>D48+D49</formula1>
    </dataValidation>
    <dataValidation type="whole" operator="equal" showInputMessage="1" showErrorMessage="1" error="Formula" sqref="E47:F47 H47:I47 K47:L47 N47:O47 Q47:R47 T47:U47 W47:X47 Z47:AA47 AC47:AD47 AF47:AG47 AI47:AJ47 AL47:AM47 AO47:AP47 E40:F40 H40:I40 K40:L40 N40:O40 Q40:R40 T40:U40 W40:X40 Z40:AA40 AC40:AD40 AF40:AG40 AI40:AJ40 AL40:AM40 AO40:AP40 D36:AP36 D33:AP33 D13:AP13">
      <formula1>E48+E49</formula1>
    </dataValidation>
    <dataValidation type="whole" operator="equal" showInputMessage="1" showErrorMessage="1" error="Formula" sqref="F48:F49 I48:I49 L48:L49 O48:O49 R48:R49 U48:U49 X48:X49 AA48:AA49 AD48:AD49 AG48:AG49 AJ48:AJ49 AM48:AM49 AP48:AP49 F41:F43 I41:I43 L41:L43 O41:O43 R41:R43 U41:U43 X41:X43 AA41:AA43 AD41:AD43 AG41:AG43 AJ41:AJ43 AM41:AM43 AP41:AP43 AP34:AP35 AP37:AP38 AM34:AM35 AM37:AM38 AJ34:AJ35 AJ37:AJ38 AG34:AG35 AG37:AG38 AD34:AD35 AD37:AD38 AA34:AA35 AA37:AA38 X34:X35 X37:X38 U34:U35 U37:U38 R34:R35 R37:R38 O34:O35 O37:O38 L34:L35 L37:L38 I34:I35 I37:I38 F34:F35 F37:F38 F20:F24 F26:F30 I20:I24 I26:I30 L20:L24 L26:L30 O20:O24 O26:O30 R20:R24 R26:R30 U20:U24 U26:U30 X20:X24 X26:X30 AA20:AA24 AA26:AA30 AD20:AD24 AD26:AD30 AG20:AG24 AG26:AG30 AJ20:AJ24 AJ26:AJ30 AM20:AM24 AM26:AM30 AP20:AP24 AP26:AP30 AP14:AP15 AM14:AM15 AJ14:AJ15 AG14:AG15 AD14:AD15 AA14:AA15 X14:X15 U14:U15 R14:R15 O14:O15 L14:L15 I14:I15 F14:F15">
      <formula1>D48+E48</formula1>
    </dataValidation>
    <dataValidation type="whole" operator="equal" showInputMessage="1" showErrorMessage="1" error="Formula" sqref="D45:AP45">
      <formula1>D11+D13-D17-D32-D40</formula1>
    </dataValidation>
    <dataValidation type="whole" operator="equal" showInputMessage="1" showErrorMessage="1" error="Formula" sqref="D32:AP32">
      <formula1>D33+D36</formula1>
    </dataValidation>
    <dataValidation type="whole" operator="equal" showInputMessage="1" showErrorMessage="1" error="Formula" sqref="D25:AP25">
      <formula1>D26+D27+D28</formula1>
    </dataValidation>
    <dataValidation type="whole" operator="equal" showInputMessage="1" showErrorMessage="1" error="Formula" sqref="D19:AP19">
      <formula1>D20+D21+D22+D23+D24</formula1>
    </dataValidation>
    <dataValidation type="whole" operator="equal" showInputMessage="1" showErrorMessage="1" error="Formula" sqref="D18:AP18">
      <formula1>D19+D25</formula1>
    </dataValidation>
    <dataValidation type="whole" operator="equal" allowBlank="1" showInputMessage="1" showErrorMessage="1" error="Formula" sqref="D17:AP17">
      <formula1>D18+D29+D30</formula1>
    </dataValidation>
    <dataValidation type="custom" showInputMessage="1" showErrorMessage="1" error="moenie krap nie" sqref="A11:C11 A13:C13">
      <formula1>A11</formula1>
    </dataValidation>
    <dataValidation errorStyle="warning" type="custom" showInputMessage="1" showErrorMessage="1" error="mag nie" sqref="B14:C14">
      <formula1>B14</formula1>
    </dataValidation>
    <dataValidation type="custom" showInputMessage="1" showErrorMessage="1" error="Mag wysig nie" sqref="B15:C15">
      <formula1>B15</formula1>
    </dataValidation>
    <dataValidation type="custom" allowBlank="1" showInputMessage="1" showErrorMessage="1" error="mag nie" sqref="A17:C17 B18:C18">
      <formula1>A17</formula1>
    </dataValidation>
    <dataValidation type="custom" showInputMessage="1" showErrorMessage="1" error="nee" sqref="C19">
      <formula1>C19</formula1>
    </dataValidation>
    <dataValidation type="custom" allowBlank="1" showInputMessage="1" showErrorMessage="1" error="nee" sqref="C20 B53:C53 C25 B29:C30 A32:A34 B32:C32 C23">
      <formula1>C20</formula1>
    </dataValidation>
    <dataValidation type="textLength" operator="equal" allowBlank="1" showInputMessage="1" showErrorMessage="1" error="booh-hooh" sqref="C21">
      <formula1>C21</formula1>
    </dataValidation>
    <dataValidation type="custom" allowBlank="1" showInputMessage="1" showErrorMessage="1" error="nee&#10;" sqref="A52:A58 A43:C44 A50:C50">
      <formula1>IV70</formula1>
    </dataValidation>
    <dataValidation type="custom" allowBlank="1" showInputMessage="1" showErrorMessage="1" error="nee&#10;" sqref="B52:C52 A47:C49 A51:C51 B33:B37 C33:C34 C36:C37">
      <formula1>B52</formula1>
    </dataValidation>
    <dataValidation type="custom" allowBlank="1" showInputMessage="1" showErrorMessage="1" error="nee&#10;" sqref="A40:C42">
      <formula1>A47</formula1>
    </dataValidation>
    <dataValidation type="custom" allowBlank="1" showInputMessage="1" showErrorMessage="1" error="nee&#10;" sqref="A45:C46">
      <formula1>A47</formula1>
    </dataValidation>
    <dataValidation type="decimal" operator="equal" allowBlank="1" showInputMessage="1" showErrorMessage="1" error="aai, aai" sqref="B55:C55">
      <formula1>B55</formula1>
    </dataValidation>
    <dataValidation type="textLength" operator="equal" allowBlank="1" showInputMessage="1" showErrorMessage="1" sqref="B54:C54 AQ22 AQ24 B56:C56 AQ56:AR56 C35 C26:C28">
      <formula1>B54</formula1>
    </dataValidation>
    <dataValidation type="textLength" operator="equal" allowBlank="1" showInputMessage="1" showErrorMessage="1" error="nee" sqref="L59:L61 D7 AQ14:AR15 H59:H60 I58:L58 B57:C63">
      <formula1>L59</formula1>
    </dataValidation>
    <dataValidation type="textLength" operator="equal" allowBlank="1" showInputMessage="1" showErrorMessage="1" error="nee&#10;" sqref="J59:J61 M59 D8:F8">
      <formula1>J59</formula1>
    </dataValidation>
    <dataValidation type="textLength" operator="equal" allowBlank="1" showInputMessage="1" showErrorMessage="1" error="eina" sqref="AQ13:AS13 AQ25:AQ55 AQ17:AQ21 AS17:AS56 AR17:AR55">
      <formula1>AQ13</formula1>
    </dataValidation>
    <dataValidation type="textLength" operator="equal" showInputMessage="1" showErrorMessage="1" error="nee" sqref="E7:L7 M7:O8">
      <formula1>E7</formula1>
    </dataValidation>
    <dataValidation type="textLength" operator="equal" showInputMessage="1" showErrorMessage="1" error="nee&#10;" sqref="P7:U8">
      <formula1>P7</formula1>
    </dataValidation>
    <dataValidation type="textLength" operator="equal" allowBlank="1" showInputMessage="1" showErrorMessage="1" error="nee" sqref="V7:AD8">
      <formula1>Y7</formula1>
    </dataValidation>
    <dataValidation type="textLength" operator="equal" allowBlank="1" showInputMessage="1" showErrorMessage="1" error="nee" sqref="AE7:AP8">
      <formula1>AP7</formula1>
    </dataValidation>
    <dataValidation type="textLength" operator="equal" allowBlank="1" showInputMessage="1" showErrorMessage="1" error="sies man" sqref="AQ11:AS11">
      <formula1>AQ11</formula1>
    </dataValidation>
    <dataValidation type="textLength" operator="equal" showInputMessage="1" showErrorMessage="1" error="boo hoo" sqref="C22">
      <formula1>C22</formula1>
    </dataValidation>
    <dataValidation type="textLength" operator="equal" allowBlank="1" showInputMessage="1" showErrorMessage="1" error="boo hoo" sqref="C24">
      <formula1>C24</formula1>
    </dataValidation>
    <dataValidation type="custom" allowBlank="1" showInputMessage="1" showErrorMessage="1" error="nee&#10;" sqref="A35:A39 B38:C39">
      <formula1>IV52</formula1>
    </dataValidation>
  </dataValidations>
  <printOptions/>
  <pageMargins left="0.2" right="0.19" top="0.17" bottom="0.16" header="0.5118110236220472" footer="0"/>
  <pageSetup fitToWidth="2" fitToHeight="1" horizontalDpi="600" verticalDpi="600" orientation="landscape" paperSize="8" scale="56" r:id="rId5"/>
  <colBreaks count="1" manualBreakCount="1">
    <brk id="27" max="65535" man="1"/>
  </colBreaks>
  <drawing r:id="rId4"/>
  <legacyDrawing r:id="rId3"/>
  <oleObjects>
    <oleObject progId="CDraw5" shapeId="12454517" r:id="rId1"/>
    <oleObject progId="CDraw5" shapeId="18151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Annatjieb</dc:creator>
  <cp:keywords/>
  <dc:description/>
  <cp:lastModifiedBy>Ronelle Buitendag</cp:lastModifiedBy>
  <cp:lastPrinted>2005-05-25T06:22:56Z</cp:lastPrinted>
  <dcterms:created xsi:type="dcterms:W3CDTF">2001-08-17T09:01:22Z</dcterms:created>
  <dcterms:modified xsi:type="dcterms:W3CDTF">2005-05-25T06:23:12Z</dcterms:modified>
  <cp:category/>
  <cp:version/>
  <cp:contentType/>
  <cp:contentStatus/>
</cp:coreProperties>
</file>