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199899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<sst xmlns="http://schemas.openxmlformats.org/spreadsheetml/2006/main" count="124" uniqueCount="86">
  <si>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Progressive/Progressief</t>
  </si>
  <si>
    <t>Feb '99</t>
  </si>
  <si>
    <t>Jan '99</t>
  </si>
  <si>
    <t>Nov '98</t>
  </si>
  <si>
    <t>Aug '98</t>
  </si>
  <si>
    <t>Jul '98</t>
  </si>
  <si>
    <t>Jun '98</t>
  </si>
  <si>
    <t>Apr '98</t>
  </si>
  <si>
    <t>Eat/Eet</t>
  </si>
  <si>
    <t>Crush/Pers</t>
  </si>
  <si>
    <t>Total/Totaal</t>
  </si>
  <si>
    <t>31 Mrt 1998</t>
  </si>
  <si>
    <t>Prog Mrt 1998 - Feb 1999</t>
  </si>
  <si>
    <t>(b) Acquisition</t>
  </si>
  <si>
    <t xml:space="preserve">Imported </t>
  </si>
  <si>
    <t>(c) Utilisation</t>
  </si>
  <si>
    <t>Oil &amp; Oilcake</t>
  </si>
  <si>
    <t>Peanut butter</t>
  </si>
  <si>
    <t>Direct eatable market</t>
  </si>
  <si>
    <t>Sales for planting purposes</t>
  </si>
  <si>
    <t>(d) Sundry</t>
  </si>
  <si>
    <t>Net sales(+)/purchases(-) of dealers</t>
  </si>
  <si>
    <t>Exports</t>
  </si>
  <si>
    <t>Surplus(-)/Defecit(+)</t>
  </si>
  <si>
    <t>(e) Total = (a+b)-(c+d)</t>
  </si>
  <si>
    <t>Ending stocks declared:</t>
  </si>
  <si>
    <t>28 Feb 1999</t>
  </si>
  <si>
    <t>31 Aug 1998</t>
  </si>
  <si>
    <t>30 Apr 1998</t>
  </si>
  <si>
    <t>(f) Own unutilised stock</t>
  </si>
  <si>
    <t>Stores, Traders</t>
  </si>
  <si>
    <t>Processors, Others</t>
  </si>
  <si>
    <t>Distributed on request of the Groundnut Forum.</t>
  </si>
  <si>
    <t>Versprei op versoek van die Grondbone Forum.</t>
  </si>
  <si>
    <t xml:space="preserve">  '000 t</t>
  </si>
  <si>
    <t xml:space="preserve">                     Monthly announcement of information / Maandelikse bekendmaking van inligting                                </t>
  </si>
  <si>
    <t>Groundnuts/Grondbone - 1998/99 Season/Seisoen</t>
  </si>
  <si>
    <t>(1)  Excluding stock in transit/Uitgesluit voorrade in transito.</t>
  </si>
  <si>
    <t xml:space="preserve">(2)  Includes a portion of the production of developing producers - the balance will not necessarily be included here/Ingesluit 'n deel van produksie van opkomende produsente - die balans sal nie </t>
  </si>
  <si>
    <t xml:space="preserve">       noodwendig hier ingesluit word nie.</t>
  </si>
  <si>
    <t>(3)  As declared by collaborators.  Although everything has been done to ensure the accuracy of the information, SAGIS does not take any responsibility for actions or losses  that might occur as a</t>
  </si>
  <si>
    <t xml:space="preserve">      result  of the usage of this information/Soos verskaf deur medewerkers. Alhoewel alles gedoen is om te verseker dat die inligting korrek is, aanvaar SAGIS geen verantwoordelikheid vir enige aksies </t>
  </si>
  <si>
    <t xml:space="preserve">      of  verliese as gevolg van die inligting wat gebruik is nie.</t>
  </si>
  <si>
    <t>Grondbone in kommersiële strukture</t>
  </si>
  <si>
    <t>(b) Verkrygings</t>
  </si>
  <si>
    <t xml:space="preserve"> Ingevoer </t>
  </si>
  <si>
    <t>(c) Aanwending</t>
  </si>
  <si>
    <t>Grondboonbotter</t>
  </si>
  <si>
    <t>Direkte eetmark</t>
  </si>
  <si>
    <t>Verkope vir plantdoeleindes</t>
  </si>
  <si>
    <t>(d) Diverse</t>
  </si>
  <si>
    <t>Netto verkope(+)/Aankope(-) handel</t>
  </si>
  <si>
    <t>Uitvoere</t>
  </si>
  <si>
    <t>Surplus(-)/Tekort(+) (3)</t>
  </si>
  <si>
    <t>(e) Onaangewende voorraad(a+b-c-d)</t>
  </si>
  <si>
    <t>(f) Eie onaangewende voorraad</t>
  </si>
  <si>
    <t>Opbergers, Handelaars</t>
  </si>
  <si>
    <t>Verwerkers</t>
  </si>
  <si>
    <t>Aankope vanaf produsente (3)</t>
  </si>
  <si>
    <t>30 Jun 1998</t>
  </si>
  <si>
    <t>31 Jul 1998</t>
  </si>
  <si>
    <t>31 Okt 1998</t>
  </si>
  <si>
    <t>30 Nov 1998</t>
  </si>
  <si>
    <t>31 Jan 1999</t>
  </si>
  <si>
    <t>Groundnuts in commercial structures</t>
  </si>
  <si>
    <t>Mar/Mrt '98</t>
  </si>
  <si>
    <t>May/Mei '98</t>
  </si>
  <si>
    <t>Sep '98</t>
  </si>
  <si>
    <t>Oct/Okt '98</t>
  </si>
  <si>
    <t>Dec/Des '98</t>
  </si>
  <si>
    <r>
      <t xml:space="preserve">(a) Beginvoorraad </t>
    </r>
    <r>
      <rPr>
        <sz val="12"/>
        <rFont val="Arial"/>
        <family val="2"/>
      </rPr>
      <t>(1)(2)</t>
    </r>
  </si>
  <si>
    <r>
      <t xml:space="preserve">(a) Opening stock </t>
    </r>
    <r>
      <rPr>
        <sz val="12"/>
        <rFont val="Arial"/>
        <family val="2"/>
      </rPr>
      <t>(1)(2)</t>
    </r>
  </si>
  <si>
    <r>
      <t>Ex producers</t>
    </r>
    <r>
      <rPr>
        <sz val="12"/>
        <rFont val="Arial"/>
        <family val="2"/>
      </rPr>
      <t xml:space="preserve"> (3)</t>
    </r>
  </si>
  <si>
    <r>
      <t>Eindvoorraad verklaar</t>
    </r>
    <r>
      <rPr>
        <sz val="12"/>
        <rFont val="Arial"/>
        <family val="2"/>
      </rPr>
      <t>:</t>
    </r>
  </si>
  <si>
    <t>Olie &amp; Oliekoek</t>
  </si>
  <si>
    <t>Opbergers, handelaars</t>
  </si>
  <si>
    <r>
      <t>(g) Produsentevoorraad</t>
    </r>
    <r>
      <rPr>
        <sz val="12"/>
        <rFont val="Arial"/>
        <family val="2"/>
      </rPr>
      <t xml:space="preserve"> (4)</t>
    </r>
  </si>
  <si>
    <r>
      <t>(h) Totale voorraad</t>
    </r>
    <r>
      <rPr>
        <sz val="12"/>
        <rFont val="Arial"/>
        <family val="2"/>
      </rPr>
      <t xml:space="preserve"> (f)+(g)</t>
    </r>
  </si>
  <si>
    <t>31 Mar/Mrt 1998</t>
  </si>
  <si>
    <t>31 May/Mei 1998</t>
  </si>
  <si>
    <t>30 Sep 1998</t>
  </si>
  <si>
    <t>31 Dec/Des 1998</t>
  </si>
  <si>
    <r>
      <t>(g) Producers stock</t>
    </r>
    <r>
      <rPr>
        <sz val="12"/>
        <rFont val="Arial"/>
        <family val="2"/>
      </rPr>
      <t xml:space="preserve"> (4)</t>
    </r>
  </si>
  <si>
    <r>
      <t>(h) Total stock</t>
    </r>
    <r>
      <rPr>
        <sz val="12"/>
        <rFont val="Arial"/>
        <family val="2"/>
      </rPr>
      <t xml:space="preserve"> (f)+(g)</t>
    </r>
  </si>
  <si>
    <t xml:space="preserve">(4)  A degree of double counting may be included due to silo certificate exchange and back-to-back transactions. Producer stock not included in (a), (b), (e) and (f)/'n Mate van dubbeltelling mag hier voorkom as </t>
  </si>
  <si>
    <t xml:space="preserve">      gevolg van silo-sertifikaatverwisseling en rug-aan-rug verkooptransaksies. Produsentevoorraad nie ingesluit in (a), (b) (e) en (f).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</si>
</sst>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00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64" fontId="0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0" xfId="0" applyNumberFormat="1" applyFont="1" applyBorder="1" applyAlignment="1" quotePrefix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164" fontId="5" fillId="0" borderId="5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7" fillId="0" borderId="12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7" fillId="0" borderId="15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/>
    </xf>
    <xf numFmtId="164" fontId="7" fillId="0" borderId="18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2" fillId="0" borderId="2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4" fontId="12" fillId="0" borderId="13" xfId="0" applyNumberFormat="1" applyFont="1" applyBorder="1" applyAlignment="1">
      <alignment horizontal="left"/>
    </xf>
    <xf numFmtId="164" fontId="12" fillId="0" borderId="11" xfId="0" applyNumberFormat="1" applyFont="1" applyBorder="1" applyAlignment="1">
      <alignment horizontal="left"/>
    </xf>
    <xf numFmtId="164" fontId="7" fillId="0" borderId="11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2" fillId="0" borderId="11" xfId="0" applyNumberFormat="1" applyFont="1" applyBorder="1" applyAlignment="1">
      <alignment horizontal="right"/>
    </xf>
    <xf numFmtId="164" fontId="7" fillId="0" borderId="23" xfId="0" applyNumberFormat="1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2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7" fillId="0" borderId="24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164" fontId="7" fillId="0" borderId="12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/>
    </xf>
    <xf numFmtId="164" fontId="7" fillId="0" borderId="26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/>
    </xf>
    <xf numFmtId="164" fontId="7" fillId="0" borderId="13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7" fillId="0" borderId="9" xfId="0" applyNumberFormat="1" applyFont="1" applyBorder="1" applyAlignment="1">
      <alignment/>
    </xf>
    <xf numFmtId="164" fontId="3" fillId="0" borderId="5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left"/>
    </xf>
    <xf numFmtId="164" fontId="3" fillId="0" borderId="9" xfId="0" applyNumberFormat="1" applyFont="1" applyBorder="1" applyAlignment="1" quotePrefix="1">
      <alignment horizontal="center"/>
    </xf>
    <xf numFmtId="164" fontId="3" fillId="0" borderId="2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164" fontId="7" fillId="0" borderId="31" xfId="0" applyNumberFormat="1" applyFont="1" applyBorder="1" applyAlignment="1">
      <alignment/>
    </xf>
    <xf numFmtId="164" fontId="7" fillId="0" borderId="32" xfId="0" applyNumberFormat="1" applyFont="1" applyBorder="1" applyAlignment="1">
      <alignment/>
    </xf>
    <xf numFmtId="164" fontId="7" fillId="0" borderId="33" xfId="0" applyNumberFormat="1" applyFont="1" applyBorder="1" applyAlignment="1">
      <alignment/>
    </xf>
    <xf numFmtId="164" fontId="7" fillId="0" borderId="34" xfId="0" applyNumberFormat="1" applyFont="1" applyBorder="1" applyAlignment="1">
      <alignment horizontal="left"/>
    </xf>
    <xf numFmtId="164" fontId="7" fillId="0" borderId="35" xfId="0" applyNumberFormat="1" applyFont="1" applyBorder="1" applyAlignment="1">
      <alignment horizontal="right"/>
    </xf>
    <xf numFmtId="164" fontId="7" fillId="0" borderId="35" xfId="0" applyNumberFormat="1" applyFont="1" applyBorder="1" applyAlignment="1">
      <alignment horizontal="right"/>
    </xf>
    <xf numFmtId="164" fontId="7" fillId="0" borderId="3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164" fontId="12" fillId="0" borderId="36" xfId="0" applyNumberFormat="1" applyFont="1" applyBorder="1" applyAlignment="1">
      <alignment horizontal="left"/>
    </xf>
    <xf numFmtId="164" fontId="12" fillId="0" borderId="37" xfId="0" applyNumberFormat="1" applyFont="1" applyBorder="1" applyAlignment="1">
      <alignment horizontal="left"/>
    </xf>
    <xf numFmtId="164" fontId="7" fillId="0" borderId="38" xfId="0" applyNumberFormat="1" applyFont="1" applyBorder="1" applyAlignment="1">
      <alignment/>
    </xf>
    <xf numFmtId="164" fontId="7" fillId="0" borderId="39" xfId="0" applyNumberFormat="1" applyFont="1" applyBorder="1" applyAlignment="1">
      <alignment/>
    </xf>
    <xf numFmtId="164" fontId="7" fillId="0" borderId="40" xfId="0" applyNumberFormat="1" applyFont="1" applyBorder="1" applyAlignment="1">
      <alignment/>
    </xf>
    <xf numFmtId="164" fontId="7" fillId="0" borderId="41" xfId="0" applyNumberFormat="1" applyFont="1" applyBorder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64" fontId="7" fillId="0" borderId="38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left"/>
    </xf>
    <xf numFmtId="164" fontId="3" fillId="0" borderId="11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164" fontId="12" fillId="0" borderId="5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horizontal="left"/>
    </xf>
    <xf numFmtId="164" fontId="7" fillId="0" borderId="6" xfId="0" applyNumberFormat="1" applyFont="1" applyBorder="1" applyAlignment="1">
      <alignment horizontal="left"/>
    </xf>
    <xf numFmtId="164" fontId="3" fillId="0" borderId="2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714375</xdr:colOff>
      <xdr:row>1</xdr:row>
      <xdr:rowOff>28575</xdr:rowOff>
    </xdr:from>
    <xdr:to>
      <xdr:col>26</xdr:col>
      <xdr:colOff>28575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0"/>
          <a:ext cx="95250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D47"/>
  <sheetViews>
    <sheetView tabSelected="1" zoomScale="75" zoomScaleNormal="75" workbookViewId="0" topLeftCell="A31">
      <selection activeCell="G43" sqref="G43"/>
    </sheetView>
  </sheetViews>
  <sheetFormatPr defaultColWidth="9.140625" defaultRowHeight="12.75"/>
  <cols>
    <col min="1" max="1" width="3.7109375" style="37" customWidth="1"/>
    <col min="2" max="2" width="1.28515625" style="37" customWidth="1"/>
    <col min="3" max="3" width="13.421875" style="37" customWidth="1"/>
    <col min="4" max="4" width="35.00390625" style="37" customWidth="1"/>
    <col min="5" max="5" width="11.140625" style="37" customWidth="1"/>
    <col min="6" max="6" width="13.421875" style="37" bestFit="1" customWidth="1"/>
    <col min="7" max="7" width="13.7109375" style="37" bestFit="1" customWidth="1"/>
    <col min="8" max="8" width="11.140625" style="37" customWidth="1"/>
    <col min="9" max="9" width="13.421875" style="37" bestFit="1" customWidth="1"/>
    <col min="10" max="10" width="13.7109375" style="37" bestFit="1" customWidth="1"/>
    <col min="11" max="11" width="8.7109375" style="37" bestFit="1" customWidth="1"/>
    <col min="12" max="12" width="13.421875" style="37" bestFit="1" customWidth="1"/>
    <col min="13" max="13" width="13.7109375" style="37" bestFit="1" customWidth="1"/>
    <col min="14" max="14" width="11.140625" style="37" customWidth="1"/>
    <col min="15" max="15" width="13.421875" style="37" bestFit="1" customWidth="1"/>
    <col min="16" max="16" width="13.7109375" style="37" bestFit="1" customWidth="1"/>
    <col min="17" max="17" width="11.140625" style="37" customWidth="1"/>
    <col min="18" max="18" width="13.421875" style="37" bestFit="1" customWidth="1"/>
    <col min="19" max="19" width="13.7109375" style="37" bestFit="1" customWidth="1"/>
    <col min="20" max="20" width="11.140625" style="37" customWidth="1"/>
    <col min="21" max="21" width="13.421875" style="37" bestFit="1" customWidth="1"/>
    <col min="22" max="22" width="13.7109375" style="37" bestFit="1" customWidth="1"/>
    <col min="23" max="23" width="11.140625" style="37" customWidth="1"/>
    <col min="24" max="24" width="13.421875" style="37" bestFit="1" customWidth="1"/>
    <col min="25" max="25" width="13.7109375" style="37" bestFit="1" customWidth="1"/>
    <col min="26" max="26" width="11.140625" style="37" customWidth="1"/>
    <col min="27" max="27" width="13.421875" style="37" bestFit="1" customWidth="1"/>
    <col min="28" max="28" width="13.7109375" style="37" bestFit="1" customWidth="1"/>
    <col min="29" max="29" width="11.140625" style="37" customWidth="1"/>
    <col min="30" max="30" width="13.421875" style="37" bestFit="1" customWidth="1"/>
    <col min="31" max="31" width="13.7109375" style="37" bestFit="1" customWidth="1"/>
    <col min="32" max="32" width="11.140625" style="37" customWidth="1"/>
    <col min="33" max="33" width="13.421875" style="37" bestFit="1" customWidth="1"/>
    <col min="34" max="34" width="13.7109375" style="37" bestFit="1" customWidth="1"/>
    <col min="35" max="35" width="11.140625" style="37" customWidth="1"/>
    <col min="36" max="36" width="13.421875" style="37" bestFit="1" customWidth="1"/>
    <col min="37" max="37" width="13.7109375" style="37" bestFit="1" customWidth="1"/>
    <col min="38" max="38" width="11.140625" style="37" customWidth="1"/>
    <col min="39" max="39" width="13.421875" style="37" bestFit="1" customWidth="1"/>
    <col min="40" max="40" width="13.7109375" style="37" bestFit="1" customWidth="1"/>
    <col min="41" max="41" width="11.140625" style="37" customWidth="1"/>
    <col min="42" max="42" width="13.421875" style="37" bestFit="1" customWidth="1"/>
    <col min="43" max="43" width="13.7109375" style="37" bestFit="1" customWidth="1"/>
    <col min="44" max="44" width="0.13671875" style="37" customWidth="1"/>
    <col min="45" max="46" width="0.2890625" style="37" customWidth="1"/>
    <col min="47" max="47" width="11.8515625" style="37" customWidth="1"/>
    <col min="48" max="50" width="8.00390625" style="37" customWidth="1"/>
    <col min="51" max="51" width="12.57421875" style="37" customWidth="1"/>
    <col min="52" max="52" width="1.8515625" style="37" customWidth="1"/>
    <col min="53" max="16384" width="8.00390625" style="37" customWidth="1"/>
  </cols>
  <sheetData>
    <row r="2" ht="12.75"/>
    <row r="3" ht="12.75"/>
    <row r="4" ht="12.75"/>
    <row r="5" ht="12.75"/>
    <row r="6" s="15" customFormat="1" ht="26.25" customHeight="1">
      <c r="C6" s="16" t="s">
        <v>32</v>
      </c>
    </row>
    <row r="7" s="15" customFormat="1" ht="26.25" customHeight="1">
      <c r="C7" s="16" t="s">
        <v>33</v>
      </c>
    </row>
    <row r="8" ht="4.5" customHeight="1">
      <c r="C8" s="7"/>
    </row>
    <row r="9" spans="1:56" ht="6.75" customHeight="1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</row>
    <row r="10" spans="1:56" ht="26.25" customHeight="1">
      <c r="A10" s="22" t="s">
        <v>35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4"/>
      <c r="AR10" s="3"/>
      <c r="AS10" s="2"/>
      <c r="AT10" s="3"/>
      <c r="AU10" s="3"/>
      <c r="AV10" s="3"/>
      <c r="AW10" s="3"/>
      <c r="AX10" s="3"/>
      <c r="AY10" s="3"/>
      <c r="AZ10" s="12"/>
      <c r="BA10" s="38"/>
      <c r="BB10" s="38"/>
      <c r="BC10" s="38"/>
      <c r="BD10" s="38"/>
    </row>
    <row r="11" spans="1:56" ht="28.5" customHeight="1">
      <c r="A11" s="25" t="s">
        <v>36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7"/>
      <c r="AR11" s="5"/>
      <c r="AS11" s="4"/>
      <c r="AT11" s="5"/>
      <c r="AU11" s="5"/>
      <c r="AV11" s="5"/>
      <c r="AW11" s="5"/>
      <c r="AX11" s="5"/>
      <c r="AY11" s="5"/>
      <c r="AZ11" s="13"/>
      <c r="BA11" s="38"/>
      <c r="BB11" s="38"/>
      <c r="BC11" s="38"/>
      <c r="BD11" s="38"/>
    </row>
    <row r="12" spans="1:56" ht="27.75" thickBot="1">
      <c r="A12" s="28" t="s">
        <v>34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0"/>
      <c r="AR12" s="5"/>
      <c r="AS12" s="5"/>
      <c r="AT12" s="5"/>
      <c r="AU12" s="14"/>
      <c r="AV12" s="5"/>
      <c r="AW12" s="5"/>
      <c r="AX12" s="5"/>
      <c r="AY12" s="5"/>
      <c r="AZ12" s="13"/>
      <c r="BA12" s="38"/>
      <c r="BB12" s="38"/>
      <c r="BC12" s="38"/>
      <c r="BD12" s="38"/>
    </row>
    <row r="13" spans="1:52" ht="18.75" thickBot="1">
      <c r="A13" s="1"/>
      <c r="B13" s="2"/>
      <c r="C13" s="3"/>
      <c r="D13" s="3"/>
      <c r="E13" s="18" t="s">
        <v>65</v>
      </c>
      <c r="F13" s="19"/>
      <c r="G13" s="20"/>
      <c r="H13" s="18" t="s">
        <v>7</v>
      </c>
      <c r="I13" s="19"/>
      <c r="J13" s="20"/>
      <c r="K13" s="18" t="s">
        <v>66</v>
      </c>
      <c r="L13" s="19"/>
      <c r="M13" s="20"/>
      <c r="N13" s="18" t="s">
        <v>6</v>
      </c>
      <c r="O13" s="19"/>
      <c r="P13" s="20"/>
      <c r="Q13" s="18" t="s">
        <v>5</v>
      </c>
      <c r="R13" s="19"/>
      <c r="S13" s="20"/>
      <c r="T13" s="18" t="s">
        <v>4</v>
      </c>
      <c r="U13" s="19"/>
      <c r="V13" s="20"/>
      <c r="W13" s="18" t="s">
        <v>67</v>
      </c>
      <c r="X13" s="19"/>
      <c r="Y13" s="20"/>
      <c r="Z13" s="18" t="s">
        <v>68</v>
      </c>
      <c r="AA13" s="19"/>
      <c r="AB13" s="20"/>
      <c r="AC13" s="18" t="s">
        <v>3</v>
      </c>
      <c r="AD13" s="19"/>
      <c r="AE13" s="20"/>
      <c r="AF13" s="18" t="s">
        <v>69</v>
      </c>
      <c r="AG13" s="19"/>
      <c r="AH13" s="20"/>
      <c r="AI13" s="18" t="s">
        <v>2</v>
      </c>
      <c r="AJ13" s="19"/>
      <c r="AK13" s="20"/>
      <c r="AL13" s="18" t="s">
        <v>1</v>
      </c>
      <c r="AM13" s="19"/>
      <c r="AN13" s="20"/>
      <c r="AO13" s="31" t="s">
        <v>0</v>
      </c>
      <c r="AP13" s="32"/>
      <c r="AQ13" s="33"/>
      <c r="AR13" s="21" t="s">
        <v>43</v>
      </c>
      <c r="AS13" s="21"/>
      <c r="AT13" s="21"/>
      <c r="AU13" s="21"/>
      <c r="AV13" s="21"/>
      <c r="AW13" s="21"/>
      <c r="AX13" s="21"/>
      <c r="AY13" s="21"/>
      <c r="AZ13" s="17"/>
    </row>
    <row r="14" spans="1:52" s="38" customFormat="1" ht="16.5" thickBot="1">
      <c r="A14" s="39"/>
      <c r="B14" s="40"/>
      <c r="C14" s="41"/>
      <c r="D14" s="41"/>
      <c r="E14" s="42"/>
      <c r="F14" s="43"/>
      <c r="G14" s="44"/>
      <c r="H14" s="42"/>
      <c r="I14" s="43"/>
      <c r="J14" s="44"/>
      <c r="K14" s="42"/>
      <c r="L14" s="43"/>
      <c r="M14" s="44"/>
      <c r="N14" s="42"/>
      <c r="O14" s="43"/>
      <c r="P14" s="44"/>
      <c r="Q14" s="45"/>
      <c r="R14" s="46"/>
      <c r="S14" s="47"/>
      <c r="T14" s="45"/>
      <c r="U14" s="46"/>
      <c r="V14" s="47"/>
      <c r="W14" s="45"/>
      <c r="X14" s="46"/>
      <c r="Y14" s="47"/>
      <c r="Z14" s="45"/>
      <c r="AA14" s="46"/>
      <c r="AB14" s="47"/>
      <c r="AC14" s="45"/>
      <c r="AD14" s="46"/>
      <c r="AE14" s="47"/>
      <c r="AF14" s="45"/>
      <c r="AG14" s="46"/>
      <c r="AH14" s="47"/>
      <c r="AI14" s="45"/>
      <c r="AJ14" s="46"/>
      <c r="AK14" s="47"/>
      <c r="AL14" s="45"/>
      <c r="AM14" s="46"/>
      <c r="AN14" s="47"/>
      <c r="AO14" s="9" t="s">
        <v>8</v>
      </c>
      <c r="AP14" s="10" t="s">
        <v>9</v>
      </c>
      <c r="AQ14" s="11" t="s">
        <v>10</v>
      </c>
      <c r="AR14" s="48"/>
      <c r="AS14" s="49"/>
      <c r="AT14" s="49"/>
      <c r="AU14" s="49"/>
      <c r="AV14" s="49"/>
      <c r="AW14" s="49"/>
      <c r="AX14" s="49"/>
      <c r="AY14" s="48" t="s">
        <v>70</v>
      </c>
      <c r="AZ14" s="50"/>
    </row>
    <row r="15" spans="1:52" s="38" customFormat="1" ht="16.5" thickBot="1">
      <c r="A15" s="51" t="s">
        <v>64</v>
      </c>
      <c r="B15" s="52"/>
      <c r="C15" s="52"/>
      <c r="D15" s="53"/>
      <c r="E15" s="9" t="s">
        <v>8</v>
      </c>
      <c r="F15" s="10" t="s">
        <v>9</v>
      </c>
      <c r="G15" s="11" t="s">
        <v>10</v>
      </c>
      <c r="H15" s="9" t="s">
        <v>8</v>
      </c>
      <c r="I15" s="10" t="s">
        <v>9</v>
      </c>
      <c r="J15" s="11" t="s">
        <v>10</v>
      </c>
      <c r="K15" s="9" t="s">
        <v>8</v>
      </c>
      <c r="L15" s="10" t="s">
        <v>9</v>
      </c>
      <c r="M15" s="11" t="s">
        <v>10</v>
      </c>
      <c r="N15" s="9" t="s">
        <v>8</v>
      </c>
      <c r="O15" s="10" t="s">
        <v>9</v>
      </c>
      <c r="P15" s="11" t="s">
        <v>10</v>
      </c>
      <c r="Q15" s="9" t="s">
        <v>8</v>
      </c>
      <c r="R15" s="10" t="s">
        <v>9</v>
      </c>
      <c r="S15" s="11" t="s">
        <v>10</v>
      </c>
      <c r="T15" s="9" t="s">
        <v>8</v>
      </c>
      <c r="U15" s="10" t="s">
        <v>9</v>
      </c>
      <c r="V15" s="11" t="s">
        <v>10</v>
      </c>
      <c r="W15" s="9" t="s">
        <v>8</v>
      </c>
      <c r="X15" s="10" t="s">
        <v>9</v>
      </c>
      <c r="Y15" s="11" t="s">
        <v>10</v>
      </c>
      <c r="Z15" s="9" t="s">
        <v>8</v>
      </c>
      <c r="AA15" s="10" t="s">
        <v>9</v>
      </c>
      <c r="AB15" s="11" t="s">
        <v>10</v>
      </c>
      <c r="AC15" s="9" t="s">
        <v>8</v>
      </c>
      <c r="AD15" s="10" t="s">
        <v>9</v>
      </c>
      <c r="AE15" s="11" t="s">
        <v>10</v>
      </c>
      <c r="AF15" s="9" t="s">
        <v>8</v>
      </c>
      <c r="AG15" s="10" t="s">
        <v>9</v>
      </c>
      <c r="AH15" s="11" t="s">
        <v>10</v>
      </c>
      <c r="AI15" s="9" t="s">
        <v>8</v>
      </c>
      <c r="AJ15" s="10" t="s">
        <v>9</v>
      </c>
      <c r="AK15" s="11" t="s">
        <v>10</v>
      </c>
      <c r="AL15" s="9" t="s">
        <v>8</v>
      </c>
      <c r="AM15" s="10" t="s">
        <v>9</v>
      </c>
      <c r="AN15" s="11" t="s">
        <v>10</v>
      </c>
      <c r="AO15" s="34" t="s">
        <v>11</v>
      </c>
      <c r="AP15" s="35"/>
      <c r="AQ15" s="36"/>
      <c r="AR15" s="54"/>
      <c r="AS15" s="55"/>
      <c r="AT15" s="55"/>
      <c r="AU15" s="55"/>
      <c r="AV15" s="55"/>
      <c r="AW15" s="55"/>
      <c r="AX15" s="55"/>
      <c r="AY15" s="55"/>
      <c r="AZ15" s="56"/>
    </row>
    <row r="16" spans="1:52" s="38" customFormat="1" ht="16.5" thickBot="1">
      <c r="A16" s="57" t="s">
        <v>71</v>
      </c>
      <c r="B16" s="58"/>
      <c r="C16" s="58"/>
      <c r="D16" s="58"/>
      <c r="E16" s="59">
        <v>33.562</v>
      </c>
      <c r="F16" s="60">
        <v>10.867</v>
      </c>
      <c r="G16" s="61">
        <f>E16+F16</f>
        <v>44.429</v>
      </c>
      <c r="H16" s="60">
        <v>31.066</v>
      </c>
      <c r="I16" s="60">
        <v>11.106</v>
      </c>
      <c r="J16" s="61">
        <f>H16+I16</f>
        <v>42.172</v>
      </c>
      <c r="K16" s="60">
        <v>31.799</v>
      </c>
      <c r="L16" s="60">
        <v>12.516</v>
      </c>
      <c r="M16" s="61">
        <f>K16+L16</f>
        <v>44.315</v>
      </c>
      <c r="N16" s="60">
        <v>54.938</v>
      </c>
      <c r="O16" s="60">
        <v>15.642</v>
      </c>
      <c r="P16" s="61">
        <f>N16+O16</f>
        <v>70.58</v>
      </c>
      <c r="Q16" s="60">
        <v>65.398</v>
      </c>
      <c r="R16" s="60">
        <v>17.975</v>
      </c>
      <c r="S16" s="61">
        <f>Q16+R16</f>
        <v>83.37299999999999</v>
      </c>
      <c r="T16" s="60">
        <v>59.882</v>
      </c>
      <c r="U16" s="60">
        <v>18.424</v>
      </c>
      <c r="V16" s="61">
        <f>T16+U16</f>
        <v>78.306</v>
      </c>
      <c r="W16" s="60">
        <v>49.621</v>
      </c>
      <c r="X16" s="60">
        <v>17.781</v>
      </c>
      <c r="Y16" s="61">
        <f>W16+X16</f>
        <v>67.402</v>
      </c>
      <c r="Z16" s="60">
        <v>44.379</v>
      </c>
      <c r="AA16" s="60">
        <v>16.229</v>
      </c>
      <c r="AB16" s="61">
        <f>Z16+AA16</f>
        <v>60.608</v>
      </c>
      <c r="AC16" s="60">
        <v>38.282</v>
      </c>
      <c r="AD16" s="60">
        <v>13.341</v>
      </c>
      <c r="AE16" s="61">
        <f>AC16+AD16</f>
        <v>51.623</v>
      </c>
      <c r="AF16" s="60">
        <v>30.337</v>
      </c>
      <c r="AG16" s="60">
        <v>11.273</v>
      </c>
      <c r="AH16" s="61">
        <f>AF16+AG16</f>
        <v>41.61</v>
      </c>
      <c r="AI16" s="60">
        <v>22.532</v>
      </c>
      <c r="AJ16" s="60">
        <v>11.522</v>
      </c>
      <c r="AK16" s="61">
        <f>AI16+AJ16</f>
        <v>34.054</v>
      </c>
      <c r="AL16" s="60">
        <v>16.558</v>
      </c>
      <c r="AM16" s="60">
        <v>10.5</v>
      </c>
      <c r="AN16" s="61">
        <f>AL16+AM16</f>
        <v>27.058</v>
      </c>
      <c r="AO16" s="59">
        <v>33.562</v>
      </c>
      <c r="AP16" s="60">
        <v>10.867</v>
      </c>
      <c r="AQ16" s="62">
        <f>AO16+AP16</f>
        <v>44.429</v>
      </c>
      <c r="AR16" s="54"/>
      <c r="AS16" s="54"/>
      <c r="AT16" s="54"/>
      <c r="AU16" s="54"/>
      <c r="AV16" s="54"/>
      <c r="AW16" s="54"/>
      <c r="AX16" s="54"/>
      <c r="AY16" s="54"/>
      <c r="AZ16" s="56"/>
    </row>
    <row r="17" spans="1:52" s="38" customFormat="1" ht="16.5" thickBot="1">
      <c r="A17" s="6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35" t="s">
        <v>12</v>
      </c>
      <c r="AP17" s="35"/>
      <c r="AQ17" s="35"/>
      <c r="AR17" s="64"/>
      <c r="AS17" s="65"/>
      <c r="AT17" s="65"/>
      <c r="AU17" s="65"/>
      <c r="AV17" s="65"/>
      <c r="AW17" s="65"/>
      <c r="AX17" s="65"/>
      <c r="AY17" s="65"/>
      <c r="AZ17" s="56"/>
    </row>
    <row r="18" spans="1:52" s="38" customFormat="1" ht="16.5" thickBot="1">
      <c r="A18" s="63" t="s">
        <v>13</v>
      </c>
      <c r="B18" s="41"/>
      <c r="C18" s="41"/>
      <c r="D18" s="41"/>
      <c r="E18" s="66">
        <f>SUM(E19:E20)</f>
        <v>1.5270000000000001</v>
      </c>
      <c r="F18" s="67">
        <f>SUM(F19:F20)</f>
        <v>1.775</v>
      </c>
      <c r="G18" s="68">
        <f>SUM(E18:F18)</f>
        <v>3.302</v>
      </c>
      <c r="H18" s="67">
        <f>SUM(H19:H20)</f>
        <v>6.343</v>
      </c>
      <c r="I18" s="67">
        <f>SUM(I19:I20)</f>
        <v>2.689</v>
      </c>
      <c r="J18" s="68">
        <f>SUM(H18:I18)</f>
        <v>9.032</v>
      </c>
      <c r="K18" s="67">
        <f>SUM(K19:K20)</f>
        <v>30.865</v>
      </c>
      <c r="L18" s="67">
        <f>SUM(L19:L20)</f>
        <v>4.974</v>
      </c>
      <c r="M18" s="68">
        <f>SUM(K18:L18)</f>
        <v>35.839</v>
      </c>
      <c r="N18" s="67">
        <f>SUM(N19:N20)</f>
        <v>17.687</v>
      </c>
      <c r="O18" s="67">
        <f>SUM(O19:O20)</f>
        <v>3.051</v>
      </c>
      <c r="P18" s="68">
        <f>SUM(N18:O18)</f>
        <v>20.738</v>
      </c>
      <c r="Q18" s="67">
        <f>SUM(Q19:Q20)</f>
        <v>3.4490000000000003</v>
      </c>
      <c r="R18" s="67">
        <f>SUM(R19:R20)</f>
        <v>1.412</v>
      </c>
      <c r="S18" s="68">
        <f>SUM(Q18:R18)</f>
        <v>4.861000000000001</v>
      </c>
      <c r="T18" s="67">
        <f>SUM(T19:T20)</f>
        <v>2.943</v>
      </c>
      <c r="U18" s="67">
        <f>SUM(U19:U20)</f>
        <v>1.645</v>
      </c>
      <c r="V18" s="68">
        <f>SUM(T18:U18)</f>
        <v>4.588</v>
      </c>
      <c r="W18" s="67">
        <f>SUM(W19:W20)</f>
        <v>1.337</v>
      </c>
      <c r="X18" s="67">
        <f>SUM(X19:X20)</f>
        <v>0.28</v>
      </c>
      <c r="Y18" s="68">
        <f>SUM(W18:X18)</f>
        <v>1.617</v>
      </c>
      <c r="Z18" s="67">
        <f>SUM(Z19:Z20)</f>
        <v>2.339</v>
      </c>
      <c r="AA18" s="67">
        <f>SUM(AA19:AA20)</f>
        <v>0.18200000000000002</v>
      </c>
      <c r="AB18" s="68">
        <f>SUM(Z18:AA18)</f>
        <v>2.521</v>
      </c>
      <c r="AC18" s="67">
        <f>SUM(AC19:AC20)</f>
        <v>2.558</v>
      </c>
      <c r="AD18" s="67">
        <f>SUM(AD19:AD20)</f>
        <v>0.036</v>
      </c>
      <c r="AE18" s="68">
        <f>SUM(AC18:AD18)</f>
        <v>2.594</v>
      </c>
      <c r="AF18" s="67">
        <f>SUM(AF19:AF20)</f>
        <v>1.397</v>
      </c>
      <c r="AG18" s="67">
        <f>SUM(AG19:AG20)</f>
        <v>0.001</v>
      </c>
      <c r="AH18" s="68">
        <f>SUM(AF18:AG18)</f>
        <v>1.398</v>
      </c>
      <c r="AI18" s="67">
        <f>SUM(AI19:AI20)</f>
        <v>-0.031</v>
      </c>
      <c r="AJ18" s="67">
        <f>SUM(AJ19:AJ20)</f>
        <v>0.068</v>
      </c>
      <c r="AK18" s="68">
        <f>SUM(AI18:AJ18)</f>
        <v>0.037000000000000005</v>
      </c>
      <c r="AL18" s="67">
        <f>SUM(AL19:AL20)</f>
        <v>0.724</v>
      </c>
      <c r="AM18" s="67">
        <f>SUM(AM19:AM20)</f>
        <v>0.171</v>
      </c>
      <c r="AN18" s="68">
        <f>SUM(AL18:AM18)</f>
        <v>0.895</v>
      </c>
      <c r="AO18" s="66">
        <f>SUM(AO19:AO20)</f>
        <v>71.138</v>
      </c>
      <c r="AP18" s="69">
        <f>SUM(AP19:AP20)</f>
        <v>16.284</v>
      </c>
      <c r="AQ18" s="68">
        <f>SUM(AO18:AP18)</f>
        <v>87.422</v>
      </c>
      <c r="AR18" s="70"/>
      <c r="AS18" s="70"/>
      <c r="AT18" s="70"/>
      <c r="AU18" s="70"/>
      <c r="AV18" s="70"/>
      <c r="AW18" s="70"/>
      <c r="AX18" s="70"/>
      <c r="AY18" s="70" t="s">
        <v>44</v>
      </c>
      <c r="AZ18" s="56"/>
    </row>
    <row r="19" spans="1:52" s="38" customFormat="1" ht="15.75">
      <c r="A19" s="63"/>
      <c r="B19" s="71" t="s">
        <v>72</v>
      </c>
      <c r="C19" s="58"/>
      <c r="D19" s="58"/>
      <c r="E19" s="66">
        <v>1.012</v>
      </c>
      <c r="F19" s="67">
        <v>0.012</v>
      </c>
      <c r="G19" s="68">
        <f>SUM(E19:F19)</f>
        <v>1.024</v>
      </c>
      <c r="H19" s="67">
        <v>6.199</v>
      </c>
      <c r="I19" s="67">
        <v>1.742</v>
      </c>
      <c r="J19" s="68">
        <f>SUM(H19:I19)</f>
        <v>7.941</v>
      </c>
      <c r="K19" s="67">
        <v>29.703</v>
      </c>
      <c r="L19" s="67">
        <v>4.2</v>
      </c>
      <c r="M19" s="68">
        <f>SUM(K19:L19)</f>
        <v>33.903</v>
      </c>
      <c r="N19" s="67">
        <v>17.544</v>
      </c>
      <c r="O19" s="67">
        <v>2.181</v>
      </c>
      <c r="P19" s="68">
        <f>SUM(N19:O19)</f>
        <v>19.725</v>
      </c>
      <c r="Q19" s="67">
        <v>3.156</v>
      </c>
      <c r="R19" s="67">
        <v>1.15</v>
      </c>
      <c r="S19" s="68">
        <f>SUM(Q19:R19)</f>
        <v>4.306</v>
      </c>
      <c r="T19" s="67">
        <v>2.738</v>
      </c>
      <c r="U19" s="67">
        <v>1.545</v>
      </c>
      <c r="V19" s="68">
        <f>SUM(T19:U19)</f>
        <v>4.2829999999999995</v>
      </c>
      <c r="W19" s="67">
        <v>1.337</v>
      </c>
      <c r="X19" s="67">
        <v>0.155</v>
      </c>
      <c r="Y19" s="68">
        <f>SUM(W19:X19)</f>
        <v>1.492</v>
      </c>
      <c r="Z19" s="67">
        <v>1.457</v>
      </c>
      <c r="AA19" s="67">
        <v>0.012</v>
      </c>
      <c r="AB19" s="68">
        <f>SUM(Z19:AA19)</f>
        <v>1.469</v>
      </c>
      <c r="AC19" s="67">
        <v>1.508</v>
      </c>
      <c r="AD19" s="67">
        <v>0.036</v>
      </c>
      <c r="AE19" s="68">
        <f>SUM(AC19:AD19)</f>
        <v>1.544</v>
      </c>
      <c r="AF19" s="67">
        <v>1.287</v>
      </c>
      <c r="AG19" s="67">
        <v>0.001</v>
      </c>
      <c r="AH19" s="68">
        <f>SUM(AF19:AG19)</f>
        <v>1.2879999999999998</v>
      </c>
      <c r="AI19" s="67">
        <v>-0.048</v>
      </c>
      <c r="AJ19" s="67">
        <v>0.068</v>
      </c>
      <c r="AK19" s="68">
        <f>SUM(AI19:AJ19)</f>
        <v>0.020000000000000004</v>
      </c>
      <c r="AL19" s="67">
        <v>0.706</v>
      </c>
      <c r="AM19" s="67">
        <v>0.171</v>
      </c>
      <c r="AN19" s="68">
        <f>SUM(AL19:AM19)</f>
        <v>0.877</v>
      </c>
      <c r="AO19" s="66">
        <f aca="true" t="shared" si="0" ref="AO19:AQ20">AL19+AI19+AF19+AC19+Z19+W19+T19+Q19+N19+K19+H19+E19</f>
        <v>66.599</v>
      </c>
      <c r="AP19" s="69">
        <f t="shared" si="0"/>
        <v>11.273</v>
      </c>
      <c r="AQ19" s="68">
        <f t="shared" si="0"/>
        <v>77.87200000000001</v>
      </c>
      <c r="AR19" s="72"/>
      <c r="AS19" s="73"/>
      <c r="AT19" s="73"/>
      <c r="AU19" s="73"/>
      <c r="AV19" s="73"/>
      <c r="AW19" s="73"/>
      <c r="AX19" s="73"/>
      <c r="AY19" s="74" t="s">
        <v>58</v>
      </c>
      <c r="AZ19" s="56"/>
    </row>
    <row r="20" spans="1:52" s="38" customFormat="1" ht="16.5" thickBot="1">
      <c r="A20" s="63"/>
      <c r="B20" s="75" t="s">
        <v>14</v>
      </c>
      <c r="C20" s="76"/>
      <c r="D20" s="77"/>
      <c r="E20" s="78">
        <v>0.515</v>
      </c>
      <c r="F20" s="79">
        <v>1.763</v>
      </c>
      <c r="G20" s="80">
        <f>SUM(E20:F20)</f>
        <v>2.278</v>
      </c>
      <c r="H20" s="79">
        <v>0.144</v>
      </c>
      <c r="I20" s="79">
        <v>0.947</v>
      </c>
      <c r="J20" s="80">
        <f>SUM(H20:I20)</f>
        <v>1.091</v>
      </c>
      <c r="K20" s="79">
        <v>1.162</v>
      </c>
      <c r="L20" s="79">
        <v>0.774</v>
      </c>
      <c r="M20" s="80">
        <f>SUM(K20:L20)</f>
        <v>1.936</v>
      </c>
      <c r="N20" s="79">
        <v>0.143</v>
      </c>
      <c r="O20" s="79">
        <v>0.87</v>
      </c>
      <c r="P20" s="80">
        <f>SUM(N20:O20)</f>
        <v>1.013</v>
      </c>
      <c r="Q20" s="79">
        <v>0.293</v>
      </c>
      <c r="R20" s="79">
        <v>0.262</v>
      </c>
      <c r="S20" s="80">
        <f>SUM(Q20:R20)</f>
        <v>0.5549999999999999</v>
      </c>
      <c r="T20" s="79">
        <v>0.205</v>
      </c>
      <c r="U20" s="79">
        <v>0.1</v>
      </c>
      <c r="V20" s="80">
        <f>SUM(T20:U20)</f>
        <v>0.305</v>
      </c>
      <c r="W20" s="79">
        <v>0</v>
      </c>
      <c r="X20" s="79">
        <v>0.125</v>
      </c>
      <c r="Y20" s="80">
        <f>SUM(W20:X20)</f>
        <v>0.125</v>
      </c>
      <c r="Z20" s="79">
        <v>0.882</v>
      </c>
      <c r="AA20" s="79">
        <v>0.17</v>
      </c>
      <c r="AB20" s="80">
        <f>SUM(Z20:AA20)</f>
        <v>1.052</v>
      </c>
      <c r="AC20" s="79">
        <v>1.05</v>
      </c>
      <c r="AD20" s="79">
        <v>0</v>
      </c>
      <c r="AE20" s="80">
        <f>SUM(AC20:AD20)</f>
        <v>1.05</v>
      </c>
      <c r="AF20" s="79">
        <v>0.11</v>
      </c>
      <c r="AG20" s="79">
        <v>0</v>
      </c>
      <c r="AH20" s="80">
        <f>SUM(AF20:AG20)</f>
        <v>0.11</v>
      </c>
      <c r="AI20" s="79">
        <v>0.017</v>
      </c>
      <c r="AJ20" s="79">
        <v>0</v>
      </c>
      <c r="AK20" s="80">
        <f>SUM(AI20:AJ20)</f>
        <v>0.017</v>
      </c>
      <c r="AL20" s="79">
        <v>0.018</v>
      </c>
      <c r="AM20" s="79">
        <v>0</v>
      </c>
      <c r="AN20" s="80">
        <f>SUM(AL20:AM20)</f>
        <v>0.018</v>
      </c>
      <c r="AO20" s="78">
        <f t="shared" si="0"/>
        <v>4.539</v>
      </c>
      <c r="AP20" s="81">
        <f t="shared" si="0"/>
        <v>5.011</v>
      </c>
      <c r="AQ20" s="80">
        <f t="shared" si="0"/>
        <v>9.55</v>
      </c>
      <c r="AR20" s="82"/>
      <c r="AS20" s="83"/>
      <c r="AT20" s="83"/>
      <c r="AU20" s="83"/>
      <c r="AV20" s="83"/>
      <c r="AW20" s="83"/>
      <c r="AX20" s="83"/>
      <c r="AY20" s="149" t="s">
        <v>45</v>
      </c>
      <c r="AZ20" s="84"/>
    </row>
    <row r="21" spans="1:52" s="38" customFormat="1" ht="16.5" thickBot="1">
      <c r="A21" s="63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R21" s="54"/>
      <c r="AS21" s="54"/>
      <c r="AT21" s="54"/>
      <c r="AU21" s="54"/>
      <c r="AV21" s="54"/>
      <c r="AW21" s="54"/>
      <c r="AX21" s="54"/>
      <c r="AY21" s="54"/>
      <c r="AZ21" s="56"/>
    </row>
    <row r="22" spans="1:52" s="38" customFormat="1" ht="16.5" thickBot="1">
      <c r="A22" s="63" t="s">
        <v>15</v>
      </c>
      <c r="B22" s="41"/>
      <c r="C22" s="41"/>
      <c r="D22" s="41"/>
      <c r="E22" s="66">
        <f>SUM(E23:E26)</f>
        <v>1.644</v>
      </c>
      <c r="F22" s="67">
        <f>SUM(F23:F26)</f>
        <v>1.678</v>
      </c>
      <c r="G22" s="50">
        <f>SUM(E22:F22)</f>
        <v>3.322</v>
      </c>
      <c r="H22" s="66">
        <f>SUM(H23:H26)</f>
        <v>1.4849999999999999</v>
      </c>
      <c r="I22" s="67">
        <f>SUM(I23:I26)</f>
        <v>0.916</v>
      </c>
      <c r="J22" s="50">
        <f>SUM(H22:I22)</f>
        <v>2.401</v>
      </c>
      <c r="K22" s="66">
        <f>SUM(K23:K26)</f>
        <v>3.003</v>
      </c>
      <c r="L22" s="67">
        <f>SUM(L23:L26)</f>
        <v>1.6969999999999998</v>
      </c>
      <c r="M22" s="50">
        <f>SUM(K22:L22)</f>
        <v>4.7</v>
      </c>
      <c r="N22" s="66">
        <f>SUM(N23:N26)</f>
        <v>3.392</v>
      </c>
      <c r="O22" s="67">
        <f>SUM(O23:O26)</f>
        <v>2.554</v>
      </c>
      <c r="P22" s="50">
        <f>SUM(N22:O22)</f>
        <v>5.946</v>
      </c>
      <c r="Q22" s="66">
        <f>SUM(Q23:Q26)</f>
        <v>2.221</v>
      </c>
      <c r="R22" s="67">
        <f>SUM(R23:R26)</f>
        <v>1.58</v>
      </c>
      <c r="S22" s="50">
        <f>SUM(Q22:R22)</f>
        <v>3.801</v>
      </c>
      <c r="T22" s="66">
        <f>SUM(T23:T26)</f>
        <v>2.4130000000000003</v>
      </c>
      <c r="U22" s="67">
        <f>SUM(U23:U26)</f>
        <v>2.6959999999999997</v>
      </c>
      <c r="V22" s="50">
        <f>SUM(T22:U22)</f>
        <v>5.109</v>
      </c>
      <c r="W22" s="66">
        <f>SUM(W23:W26)</f>
        <v>2.431</v>
      </c>
      <c r="X22" s="67">
        <f>SUM(X23:X26)</f>
        <v>1.505</v>
      </c>
      <c r="Y22" s="50">
        <f>SUM(W22:X22)</f>
        <v>3.936</v>
      </c>
      <c r="Z22" s="66">
        <f>SUM(Z23:Z26)</f>
        <v>3.838</v>
      </c>
      <c r="AA22" s="67">
        <f>SUM(AA23:AA26)</f>
        <v>1.714</v>
      </c>
      <c r="AB22" s="50">
        <f>SUM(Z22:AA22)</f>
        <v>5.552</v>
      </c>
      <c r="AC22" s="66">
        <f>SUM(AC23:AC26)</f>
        <v>4.5760000000000005</v>
      </c>
      <c r="AD22" s="67">
        <f>SUM(AD23:AD26)</f>
        <v>0.812</v>
      </c>
      <c r="AE22" s="50">
        <f>SUM(AC22:AD22)</f>
        <v>5.388000000000001</v>
      </c>
      <c r="AF22" s="66">
        <f>SUM(AF23:AF26)</f>
        <v>3.207</v>
      </c>
      <c r="AG22" s="67">
        <f>SUM(AG23:AG26)</f>
        <v>1.014</v>
      </c>
      <c r="AH22" s="50">
        <f>SUM(AF22:AG22)</f>
        <v>4.221</v>
      </c>
      <c r="AI22" s="66">
        <f>SUM(AI23:AI26)</f>
        <v>2.314</v>
      </c>
      <c r="AJ22" s="67">
        <f>SUM(AJ23:AJ26)</f>
        <v>0.675</v>
      </c>
      <c r="AK22" s="50">
        <f>SUM(AI22:AJ22)</f>
        <v>2.989</v>
      </c>
      <c r="AL22" s="66">
        <f>SUM(AL23:AL26)</f>
        <v>2.8569999999999998</v>
      </c>
      <c r="AM22" s="67">
        <f>SUM(AM23:AM26)</f>
        <v>0.668</v>
      </c>
      <c r="AN22" s="50">
        <f>SUM(AL22:AM22)</f>
        <v>3.525</v>
      </c>
      <c r="AO22" s="66">
        <f>SUM(AO23:AO26)</f>
        <v>33.381</v>
      </c>
      <c r="AP22" s="67">
        <f>SUM(AP23:AP26)</f>
        <v>17.509000000000004</v>
      </c>
      <c r="AQ22" s="50">
        <f>SUM(AO22:AP22)</f>
        <v>50.89</v>
      </c>
      <c r="AR22" s="54"/>
      <c r="AS22" s="54"/>
      <c r="AT22" s="54"/>
      <c r="AU22" s="54"/>
      <c r="AV22" s="54"/>
      <c r="AW22" s="54"/>
      <c r="AX22" s="54"/>
      <c r="AY22" s="54" t="s">
        <v>46</v>
      </c>
      <c r="AZ22" s="56"/>
    </row>
    <row r="23" spans="1:52" s="38" customFormat="1" ht="15.75">
      <c r="A23" s="63"/>
      <c r="B23" s="85"/>
      <c r="C23" s="58" t="s">
        <v>16</v>
      </c>
      <c r="D23" s="50"/>
      <c r="E23" s="67">
        <v>0</v>
      </c>
      <c r="F23" s="67">
        <v>1.672</v>
      </c>
      <c r="G23" s="68">
        <f>SUM(E23:F23)</f>
        <v>1.672</v>
      </c>
      <c r="H23" s="67">
        <v>0</v>
      </c>
      <c r="I23" s="67">
        <v>0.906</v>
      </c>
      <c r="J23" s="68">
        <f>SUM(H23:I23)</f>
        <v>0.906</v>
      </c>
      <c r="K23" s="67">
        <v>0</v>
      </c>
      <c r="L23" s="67">
        <v>1.408</v>
      </c>
      <c r="M23" s="68">
        <f>SUM(K23:L23)</f>
        <v>1.408</v>
      </c>
      <c r="N23" s="67">
        <v>0.714</v>
      </c>
      <c r="O23" s="67">
        <v>2.544</v>
      </c>
      <c r="P23" s="68">
        <f>SUM(N23:O23)</f>
        <v>3.258</v>
      </c>
      <c r="Q23" s="67">
        <v>0</v>
      </c>
      <c r="R23" s="67">
        <v>1.413</v>
      </c>
      <c r="S23" s="68">
        <f>SUM(Q23:R23)</f>
        <v>1.413</v>
      </c>
      <c r="T23" s="67">
        <v>0</v>
      </c>
      <c r="U23" s="67">
        <v>2.537</v>
      </c>
      <c r="V23" s="68">
        <f>SUM(T23:U23)</f>
        <v>2.537</v>
      </c>
      <c r="W23" s="67">
        <v>0</v>
      </c>
      <c r="X23" s="67">
        <v>0.042</v>
      </c>
      <c r="Y23" s="68">
        <f>SUM(W23:X23)</f>
        <v>0.042</v>
      </c>
      <c r="Z23" s="67">
        <v>0</v>
      </c>
      <c r="AA23" s="67">
        <v>1.546</v>
      </c>
      <c r="AB23" s="68">
        <f>SUM(Z23:AA23)</f>
        <v>1.546</v>
      </c>
      <c r="AC23" s="67">
        <v>0</v>
      </c>
      <c r="AD23" s="67">
        <v>0.64</v>
      </c>
      <c r="AE23" s="68">
        <f>SUM(AC23:AD23)</f>
        <v>0.64</v>
      </c>
      <c r="AF23" s="67">
        <v>0</v>
      </c>
      <c r="AG23" s="67">
        <v>1.012</v>
      </c>
      <c r="AH23" s="68">
        <f>SUM(AF23:AG23)</f>
        <v>1.012</v>
      </c>
      <c r="AI23" s="67">
        <v>0</v>
      </c>
      <c r="AJ23" s="67">
        <v>0.654</v>
      </c>
      <c r="AK23" s="68">
        <f>SUM(AI23:AJ23)</f>
        <v>0.654</v>
      </c>
      <c r="AL23" s="67">
        <v>0</v>
      </c>
      <c r="AM23" s="67">
        <v>0.662</v>
      </c>
      <c r="AN23" s="68">
        <f>SUM(AL23:AM23)</f>
        <v>0.662</v>
      </c>
      <c r="AO23" s="85">
        <f aca="true" t="shared" si="1" ref="AO23:AP26">AL23+AI23+AF23+AC23+Z23+W23+T23+Q23+N23+K23+H23+E23</f>
        <v>0.714</v>
      </c>
      <c r="AP23" s="69">
        <f t="shared" si="1"/>
        <v>15.036000000000001</v>
      </c>
      <c r="AQ23" s="50">
        <f>SUM(AO23:AP23)</f>
        <v>15.750000000000002</v>
      </c>
      <c r="AR23" s="58"/>
      <c r="AS23" s="86"/>
      <c r="AT23" s="86"/>
      <c r="AU23" s="86"/>
      <c r="AV23" s="86"/>
      <c r="AW23" s="86"/>
      <c r="AX23" s="86"/>
      <c r="AY23" s="87" t="s">
        <v>74</v>
      </c>
      <c r="AZ23" s="56"/>
    </row>
    <row r="24" spans="1:52" s="38" customFormat="1" ht="15.75">
      <c r="A24" s="63"/>
      <c r="B24" s="39"/>
      <c r="C24" s="41" t="s">
        <v>17</v>
      </c>
      <c r="D24" s="56"/>
      <c r="E24" s="88">
        <v>0.68</v>
      </c>
      <c r="F24" s="88">
        <v>0</v>
      </c>
      <c r="G24" s="56">
        <f>SUM(E24:F24)</f>
        <v>0.68</v>
      </c>
      <c r="H24" s="88">
        <v>0.645</v>
      </c>
      <c r="I24" s="88">
        <v>0.01</v>
      </c>
      <c r="J24" s="56">
        <f>SUM(H24:I24)</f>
        <v>0.655</v>
      </c>
      <c r="K24" s="88">
        <v>1.847</v>
      </c>
      <c r="L24" s="88">
        <v>0.289</v>
      </c>
      <c r="M24" s="56">
        <f>SUM(K24:L24)</f>
        <v>2.136</v>
      </c>
      <c r="N24" s="88">
        <v>1.487</v>
      </c>
      <c r="O24" s="88">
        <v>0.01</v>
      </c>
      <c r="P24" s="56">
        <f>SUM(N24:O24)</f>
        <v>1.497</v>
      </c>
      <c r="Q24" s="88">
        <v>1.152</v>
      </c>
      <c r="R24" s="88">
        <v>0.157</v>
      </c>
      <c r="S24" s="56">
        <f>SUM(Q24:R24)</f>
        <v>1.309</v>
      </c>
      <c r="T24" s="88">
        <v>1.228</v>
      </c>
      <c r="U24" s="88">
        <v>0.125</v>
      </c>
      <c r="V24" s="56">
        <f>SUM(T24:U24)</f>
        <v>1.353</v>
      </c>
      <c r="W24" s="88">
        <v>1.393</v>
      </c>
      <c r="X24" s="88">
        <v>0.11</v>
      </c>
      <c r="Y24" s="56">
        <f>SUM(W24:X24)</f>
        <v>1.5030000000000001</v>
      </c>
      <c r="Z24" s="88">
        <v>2.258</v>
      </c>
      <c r="AA24" s="88">
        <v>0.002</v>
      </c>
      <c r="AB24" s="56">
        <f>SUM(Z24:AA24)</f>
        <v>2.26</v>
      </c>
      <c r="AC24" s="88">
        <v>2.148</v>
      </c>
      <c r="AD24" s="88">
        <v>0.002</v>
      </c>
      <c r="AE24" s="56">
        <f>SUM(AC24:AD24)</f>
        <v>2.15</v>
      </c>
      <c r="AF24" s="88">
        <v>1.341</v>
      </c>
      <c r="AG24" s="88">
        <v>0.002</v>
      </c>
      <c r="AH24" s="56">
        <f>SUM(AF24:AG24)</f>
        <v>1.343</v>
      </c>
      <c r="AI24" s="88">
        <v>1.377</v>
      </c>
      <c r="AJ24" s="88">
        <v>0.002</v>
      </c>
      <c r="AK24" s="56">
        <f>SUM(AI24:AJ24)</f>
        <v>1.379</v>
      </c>
      <c r="AL24" s="88">
        <v>2.167</v>
      </c>
      <c r="AM24" s="88">
        <v>0.002</v>
      </c>
      <c r="AN24" s="56">
        <f>SUM(AL24:AM24)</f>
        <v>2.1689999999999996</v>
      </c>
      <c r="AO24" s="39">
        <f t="shared" si="1"/>
        <v>17.723</v>
      </c>
      <c r="AP24" s="89">
        <f t="shared" si="1"/>
        <v>0.7110000000000001</v>
      </c>
      <c r="AQ24" s="56">
        <f>SUM(AO24:AP24)</f>
        <v>18.433999999999997</v>
      </c>
      <c r="AR24" s="90"/>
      <c r="AS24" s="55"/>
      <c r="AT24" s="55"/>
      <c r="AU24" s="55"/>
      <c r="AV24" s="55"/>
      <c r="AW24" s="55"/>
      <c r="AX24" s="55"/>
      <c r="AY24" s="91" t="s">
        <v>47</v>
      </c>
      <c r="AZ24" s="56"/>
    </row>
    <row r="25" spans="1:52" s="38" customFormat="1" ht="15.75">
      <c r="A25" s="63"/>
      <c r="B25" s="39"/>
      <c r="C25" s="41" t="s">
        <v>18</v>
      </c>
      <c r="D25" s="56"/>
      <c r="E25" s="88">
        <v>0.963</v>
      </c>
      <c r="F25" s="88">
        <v>0.006</v>
      </c>
      <c r="G25" s="56">
        <f>SUM(E25:F25)</f>
        <v>0.969</v>
      </c>
      <c r="H25" s="88">
        <v>0.84</v>
      </c>
      <c r="I25" s="88">
        <v>0</v>
      </c>
      <c r="J25" s="56">
        <f>SUM(H25:I25)</f>
        <v>0.84</v>
      </c>
      <c r="K25" s="88">
        <v>1.156</v>
      </c>
      <c r="L25" s="88">
        <v>0</v>
      </c>
      <c r="M25" s="56">
        <f>SUM(K25:L25)</f>
        <v>1.156</v>
      </c>
      <c r="N25" s="88">
        <v>1.177</v>
      </c>
      <c r="O25" s="88">
        <v>0</v>
      </c>
      <c r="P25" s="56">
        <f>SUM(N25:O25)</f>
        <v>1.177</v>
      </c>
      <c r="Q25" s="88">
        <v>1.069</v>
      </c>
      <c r="R25" s="88">
        <v>0.01</v>
      </c>
      <c r="S25" s="56">
        <f>SUM(Q25:R25)</f>
        <v>1.079</v>
      </c>
      <c r="T25" s="88">
        <v>1.182</v>
      </c>
      <c r="U25" s="88">
        <v>0.025</v>
      </c>
      <c r="V25" s="56">
        <f>SUM(T25:U25)</f>
        <v>1.2069999999999999</v>
      </c>
      <c r="W25" s="88">
        <v>1.038</v>
      </c>
      <c r="X25" s="88">
        <v>1.296</v>
      </c>
      <c r="Y25" s="56">
        <f>SUM(W25:X25)</f>
        <v>2.334</v>
      </c>
      <c r="Z25" s="88">
        <v>1.152</v>
      </c>
      <c r="AA25" s="88">
        <v>0</v>
      </c>
      <c r="AB25" s="56">
        <f>SUM(Z25:AA25)</f>
        <v>1.152</v>
      </c>
      <c r="AC25" s="88">
        <v>1.372</v>
      </c>
      <c r="AD25" s="88">
        <v>0</v>
      </c>
      <c r="AE25" s="56">
        <f>SUM(AC25:AD25)</f>
        <v>1.372</v>
      </c>
      <c r="AF25" s="88">
        <v>0.942</v>
      </c>
      <c r="AG25" s="88">
        <v>0</v>
      </c>
      <c r="AH25" s="56">
        <f>SUM(AF25:AG25)</f>
        <v>0.942</v>
      </c>
      <c r="AI25" s="88">
        <v>0.62</v>
      </c>
      <c r="AJ25" s="88">
        <v>0</v>
      </c>
      <c r="AK25" s="56">
        <f>SUM(AI25:AJ25)</f>
        <v>0.62</v>
      </c>
      <c r="AL25" s="88">
        <v>0.681</v>
      </c>
      <c r="AM25" s="88">
        <v>0</v>
      </c>
      <c r="AN25" s="56">
        <f>SUM(AL25:AM25)</f>
        <v>0.681</v>
      </c>
      <c r="AO25" s="39">
        <f t="shared" si="1"/>
        <v>12.192</v>
      </c>
      <c r="AP25" s="89">
        <f t="shared" si="1"/>
        <v>1.337</v>
      </c>
      <c r="AQ25" s="56">
        <f>SUM(AO25:AP25)</f>
        <v>13.529</v>
      </c>
      <c r="AR25" s="90"/>
      <c r="AS25" s="55"/>
      <c r="AT25" s="55"/>
      <c r="AU25" s="55"/>
      <c r="AV25" s="55"/>
      <c r="AW25" s="55"/>
      <c r="AX25" s="55"/>
      <c r="AY25" s="91" t="s">
        <v>48</v>
      </c>
      <c r="AZ25" s="56"/>
    </row>
    <row r="26" spans="1:52" s="38" customFormat="1" ht="16.5" thickBot="1">
      <c r="A26" s="63"/>
      <c r="B26" s="92"/>
      <c r="C26" s="93" t="s">
        <v>19</v>
      </c>
      <c r="D26" s="93"/>
      <c r="E26" s="78">
        <v>0.001</v>
      </c>
      <c r="F26" s="81">
        <v>0</v>
      </c>
      <c r="G26" s="80">
        <f>SUM(E26:F26)</f>
        <v>0.001</v>
      </c>
      <c r="H26" s="79">
        <v>0</v>
      </c>
      <c r="I26" s="81">
        <v>0</v>
      </c>
      <c r="J26" s="80">
        <f>SUM(H26:I26)</f>
        <v>0</v>
      </c>
      <c r="K26" s="79">
        <v>0</v>
      </c>
      <c r="L26" s="81">
        <v>0</v>
      </c>
      <c r="M26" s="80">
        <f>SUM(K26:L26)</f>
        <v>0</v>
      </c>
      <c r="N26" s="79">
        <v>0.014</v>
      </c>
      <c r="O26" s="81">
        <v>0</v>
      </c>
      <c r="P26" s="80">
        <f>SUM(N26:O26)</f>
        <v>0.014</v>
      </c>
      <c r="Q26" s="79">
        <v>0</v>
      </c>
      <c r="R26" s="81">
        <v>0</v>
      </c>
      <c r="S26" s="80">
        <f>SUM(Q26:R26)</f>
        <v>0</v>
      </c>
      <c r="T26" s="79">
        <v>0.003</v>
      </c>
      <c r="U26" s="81">
        <v>0.009</v>
      </c>
      <c r="V26" s="80">
        <f>SUM(T26:U26)</f>
        <v>0.012</v>
      </c>
      <c r="W26" s="79">
        <v>0</v>
      </c>
      <c r="X26" s="81">
        <v>0.057</v>
      </c>
      <c r="Y26" s="80">
        <f>SUM(W26:X26)</f>
        <v>0.057</v>
      </c>
      <c r="Z26" s="79">
        <v>0.428</v>
      </c>
      <c r="AA26" s="81">
        <v>0.166</v>
      </c>
      <c r="AB26" s="80">
        <f>SUM(Z26:AA26)</f>
        <v>0.594</v>
      </c>
      <c r="AC26" s="79">
        <v>1.056</v>
      </c>
      <c r="AD26" s="81">
        <v>0.17</v>
      </c>
      <c r="AE26" s="80">
        <f>SUM(AC26:AD26)</f>
        <v>1.226</v>
      </c>
      <c r="AF26" s="79">
        <v>0.924</v>
      </c>
      <c r="AG26" s="81">
        <v>0</v>
      </c>
      <c r="AH26" s="80">
        <f>SUM(AF26:AG26)</f>
        <v>0.924</v>
      </c>
      <c r="AI26" s="79">
        <v>0.317</v>
      </c>
      <c r="AJ26" s="81">
        <v>0.019</v>
      </c>
      <c r="AK26" s="80">
        <f>SUM(AI26:AJ26)</f>
        <v>0.336</v>
      </c>
      <c r="AL26" s="79">
        <v>0.009</v>
      </c>
      <c r="AM26" s="81">
        <v>0.004</v>
      </c>
      <c r="AN26" s="80">
        <f>SUM(AL26:AM26)</f>
        <v>0.013</v>
      </c>
      <c r="AO26" s="92">
        <f t="shared" si="1"/>
        <v>2.752</v>
      </c>
      <c r="AP26" s="81">
        <f t="shared" si="1"/>
        <v>0.425</v>
      </c>
      <c r="AQ26" s="80">
        <f>SUM(AO26:AP26)</f>
        <v>3.1769999999999996</v>
      </c>
      <c r="AR26" s="94"/>
      <c r="AS26" s="94"/>
      <c r="AT26" s="94"/>
      <c r="AU26" s="94"/>
      <c r="AV26" s="94"/>
      <c r="AW26" s="94"/>
      <c r="AX26" s="94"/>
      <c r="AY26" s="95" t="s">
        <v>49</v>
      </c>
      <c r="AZ26" s="56"/>
    </row>
    <row r="27" spans="1:52" s="38" customFormat="1" ht="9" customHeight="1" thickBot="1">
      <c r="A27" s="6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86"/>
      <c r="AS27" s="86"/>
      <c r="AT27" s="86"/>
      <c r="AU27" s="86"/>
      <c r="AV27" s="86"/>
      <c r="AW27" s="86"/>
      <c r="AX27" s="86"/>
      <c r="AY27" s="86"/>
      <c r="AZ27" s="56"/>
    </row>
    <row r="28" spans="1:52" s="38" customFormat="1" ht="16.5" thickBot="1">
      <c r="A28" s="63" t="s">
        <v>20</v>
      </c>
      <c r="B28" s="41"/>
      <c r="C28" s="41"/>
      <c r="D28" s="41"/>
      <c r="E28" s="96">
        <f aca="true" t="shared" si="2" ref="E28:AQ28">E29+E30+E31</f>
        <v>2.379</v>
      </c>
      <c r="F28" s="97">
        <f t="shared" si="2"/>
        <v>-0.142</v>
      </c>
      <c r="G28" s="60">
        <f t="shared" si="2"/>
        <v>2.236999999999999</v>
      </c>
      <c r="H28" s="96">
        <f t="shared" si="2"/>
        <v>4.125</v>
      </c>
      <c r="I28" s="97">
        <f t="shared" si="2"/>
        <v>0.36300000000000004</v>
      </c>
      <c r="J28" s="60">
        <f t="shared" si="2"/>
        <v>4.488</v>
      </c>
      <c r="K28" s="96">
        <f t="shared" si="2"/>
        <v>4.723</v>
      </c>
      <c r="L28" s="97">
        <f t="shared" si="2"/>
        <v>0.15100000000000002</v>
      </c>
      <c r="M28" s="60">
        <f t="shared" si="2"/>
        <v>4.874</v>
      </c>
      <c r="N28" s="96">
        <f t="shared" si="2"/>
        <v>3.8350000000000004</v>
      </c>
      <c r="O28" s="97">
        <f t="shared" si="2"/>
        <v>-1.836</v>
      </c>
      <c r="P28" s="60">
        <f t="shared" si="2"/>
        <v>1.999</v>
      </c>
      <c r="Q28" s="96">
        <f t="shared" si="2"/>
        <v>6.744</v>
      </c>
      <c r="R28" s="97">
        <f t="shared" si="2"/>
        <v>-0.6170000000000001</v>
      </c>
      <c r="S28" s="60">
        <f t="shared" si="2"/>
        <v>6.127000000000001</v>
      </c>
      <c r="T28" s="96">
        <f t="shared" si="2"/>
        <v>10.791</v>
      </c>
      <c r="U28" s="97">
        <f t="shared" si="2"/>
        <v>-0.40800000000000003</v>
      </c>
      <c r="V28" s="60">
        <f t="shared" si="2"/>
        <v>10.383</v>
      </c>
      <c r="W28" s="96">
        <f t="shared" si="2"/>
        <v>4.148000000000001</v>
      </c>
      <c r="X28" s="97">
        <f t="shared" si="2"/>
        <v>0.32699999999999996</v>
      </c>
      <c r="Y28" s="60">
        <f t="shared" si="2"/>
        <v>4.475</v>
      </c>
      <c r="Z28" s="96">
        <f t="shared" si="2"/>
        <v>4.598</v>
      </c>
      <c r="AA28" s="97">
        <f t="shared" si="2"/>
        <v>1.356</v>
      </c>
      <c r="AB28" s="60">
        <f t="shared" si="2"/>
        <v>5.954</v>
      </c>
      <c r="AC28" s="96">
        <f t="shared" si="2"/>
        <v>5.927</v>
      </c>
      <c r="AD28" s="97">
        <f t="shared" si="2"/>
        <v>1.2919999999999998</v>
      </c>
      <c r="AE28" s="60">
        <f t="shared" si="2"/>
        <v>7.218999999999999</v>
      </c>
      <c r="AF28" s="96">
        <f t="shared" si="2"/>
        <v>5.995</v>
      </c>
      <c r="AG28" s="97">
        <f t="shared" si="2"/>
        <v>-1.2619999999999998</v>
      </c>
      <c r="AH28" s="60">
        <f t="shared" si="2"/>
        <v>4.733</v>
      </c>
      <c r="AI28" s="96">
        <f t="shared" si="2"/>
        <v>3.6289999999999996</v>
      </c>
      <c r="AJ28" s="97">
        <f t="shared" si="2"/>
        <v>0.41500000000000004</v>
      </c>
      <c r="AK28" s="60">
        <f t="shared" si="2"/>
        <v>4.0440000000000005</v>
      </c>
      <c r="AL28" s="96">
        <f t="shared" si="2"/>
        <v>2.2270000000000003</v>
      </c>
      <c r="AM28" s="97">
        <f t="shared" si="2"/>
        <v>0.8180000000000001</v>
      </c>
      <c r="AN28" s="60">
        <f t="shared" si="2"/>
        <v>3.045</v>
      </c>
      <c r="AO28" s="96">
        <f t="shared" si="2"/>
        <v>59.121</v>
      </c>
      <c r="AP28" s="97">
        <f t="shared" si="2"/>
        <v>0.45699999999999985</v>
      </c>
      <c r="AQ28" s="60">
        <f t="shared" si="2"/>
        <v>59.578</v>
      </c>
      <c r="AR28" s="55"/>
      <c r="AS28" s="55"/>
      <c r="AT28" s="55"/>
      <c r="AU28" s="55"/>
      <c r="AV28" s="55"/>
      <c r="AW28" s="55"/>
      <c r="AX28" s="55"/>
      <c r="AY28" s="54" t="s">
        <v>50</v>
      </c>
      <c r="AZ28" s="56"/>
    </row>
    <row r="29" spans="1:52" s="38" customFormat="1" ht="15.75">
      <c r="A29" s="63"/>
      <c r="B29" s="150" t="s">
        <v>22</v>
      </c>
      <c r="C29" s="151"/>
      <c r="D29" s="152"/>
      <c r="E29" s="66">
        <v>1.55</v>
      </c>
      <c r="F29" s="69">
        <v>0</v>
      </c>
      <c r="G29" s="68">
        <f>SUM(E29:F29)</f>
        <v>1.55</v>
      </c>
      <c r="H29" s="67">
        <v>0.876</v>
      </c>
      <c r="I29" s="69">
        <v>0.018</v>
      </c>
      <c r="J29" s="68">
        <f>SUM(H29:I29)</f>
        <v>0.894</v>
      </c>
      <c r="K29" s="67">
        <v>2.727</v>
      </c>
      <c r="L29" s="69">
        <v>0.054</v>
      </c>
      <c r="M29" s="68">
        <f>SUM(K29:L29)</f>
        <v>2.7809999999999997</v>
      </c>
      <c r="N29" s="67">
        <v>1.872</v>
      </c>
      <c r="O29" s="69">
        <v>0.054</v>
      </c>
      <c r="P29" s="68">
        <f>SUM(N29:O29)</f>
        <v>1.9260000000000002</v>
      </c>
      <c r="Q29" s="67">
        <v>1.203</v>
      </c>
      <c r="R29" s="69">
        <v>0</v>
      </c>
      <c r="S29" s="68">
        <f>SUM(Q29:R29)</f>
        <v>1.203</v>
      </c>
      <c r="T29" s="67">
        <v>2.579</v>
      </c>
      <c r="U29" s="69">
        <v>0.054</v>
      </c>
      <c r="V29" s="68">
        <f>SUM(T29:U29)</f>
        <v>2.633</v>
      </c>
      <c r="W29" s="67">
        <v>1.894</v>
      </c>
      <c r="X29" s="69">
        <v>0.072</v>
      </c>
      <c r="Y29" s="68">
        <f>SUM(W29:X29)</f>
        <v>1.966</v>
      </c>
      <c r="Z29" s="67">
        <v>4.632</v>
      </c>
      <c r="AA29" s="69">
        <v>0.01</v>
      </c>
      <c r="AB29" s="68">
        <f>SUM(Z29:AA29)</f>
        <v>4.6419999999999995</v>
      </c>
      <c r="AC29" s="67">
        <v>1.801</v>
      </c>
      <c r="AD29" s="69">
        <v>0.063</v>
      </c>
      <c r="AE29" s="68">
        <f>SUM(AC29:AD29)</f>
        <v>1.8639999999999999</v>
      </c>
      <c r="AF29" s="67">
        <v>1.891</v>
      </c>
      <c r="AG29" s="69">
        <v>0.036</v>
      </c>
      <c r="AH29" s="68">
        <f>SUM(AF29:AG29)</f>
        <v>1.927</v>
      </c>
      <c r="AI29" s="67">
        <v>0.513</v>
      </c>
      <c r="AJ29" s="69">
        <v>0.018</v>
      </c>
      <c r="AK29" s="68">
        <f>SUM(AI29:AJ29)</f>
        <v>0.531</v>
      </c>
      <c r="AL29" s="67">
        <v>0.982</v>
      </c>
      <c r="AM29" s="69">
        <v>0.036</v>
      </c>
      <c r="AN29" s="68">
        <f>SUM(AL29:AM29)</f>
        <v>1.018</v>
      </c>
      <c r="AO29" s="85">
        <f aca="true" t="shared" si="3" ref="AO29:AP31">AL29+AI29+AF29+AC29+Z29+W29+T29+Q29+N29+K29+H29+E29</f>
        <v>22.520000000000003</v>
      </c>
      <c r="AP29" s="69">
        <f t="shared" si="3"/>
        <v>0.415</v>
      </c>
      <c r="AQ29" s="50">
        <f>SUM(AO29:AP29)</f>
        <v>22.935000000000002</v>
      </c>
      <c r="AR29" s="86"/>
      <c r="AS29" s="86"/>
      <c r="AT29" s="86"/>
      <c r="AU29" s="86"/>
      <c r="AV29" s="86"/>
      <c r="AW29" s="86"/>
      <c r="AX29" s="86"/>
      <c r="AY29" s="87" t="s">
        <v>51</v>
      </c>
      <c r="AZ29" s="56"/>
    </row>
    <row r="30" spans="1:52" s="38" customFormat="1" ht="15">
      <c r="A30" s="39"/>
      <c r="B30" s="39" t="s">
        <v>21</v>
      </c>
      <c r="C30" s="41"/>
      <c r="D30" s="56"/>
      <c r="E30" s="88">
        <v>3.921</v>
      </c>
      <c r="F30" s="89">
        <v>0.163</v>
      </c>
      <c r="G30" s="98">
        <f>SUM(E30:F30)</f>
        <v>4.084</v>
      </c>
      <c r="H30" s="88">
        <v>3.791</v>
      </c>
      <c r="I30" s="89">
        <v>0.329</v>
      </c>
      <c r="J30" s="98">
        <f>SUM(H30:I30)</f>
        <v>4.12</v>
      </c>
      <c r="K30" s="88">
        <v>1.949</v>
      </c>
      <c r="L30" s="89">
        <v>0.082</v>
      </c>
      <c r="M30" s="98">
        <f>SUM(K30:L30)</f>
        <v>2.031</v>
      </c>
      <c r="N30" s="88">
        <v>2.326</v>
      </c>
      <c r="O30" s="89">
        <v>-1.685</v>
      </c>
      <c r="P30" s="98">
        <f>SUM(N30:O30)</f>
        <v>0.641</v>
      </c>
      <c r="Q30" s="88">
        <v>4.082</v>
      </c>
      <c r="R30" s="89">
        <v>0.86</v>
      </c>
      <c r="S30" s="98">
        <f>SUM(Q30:R30)</f>
        <v>4.942</v>
      </c>
      <c r="T30" s="88">
        <v>8.261</v>
      </c>
      <c r="U30" s="89">
        <v>-0.459</v>
      </c>
      <c r="V30" s="98">
        <f>SUM(T30:U30)</f>
        <v>7.802</v>
      </c>
      <c r="W30" s="88">
        <v>1.963</v>
      </c>
      <c r="X30" s="89">
        <v>0.288</v>
      </c>
      <c r="Y30" s="98">
        <f>SUM(W30:X30)</f>
        <v>2.251</v>
      </c>
      <c r="Z30" s="88">
        <v>-0.255</v>
      </c>
      <c r="AA30" s="89">
        <v>1.199</v>
      </c>
      <c r="AB30" s="98">
        <f>SUM(Z30:AA30)</f>
        <v>0.9440000000000001</v>
      </c>
      <c r="AC30" s="88">
        <v>3.046</v>
      </c>
      <c r="AD30" s="89">
        <v>0.885</v>
      </c>
      <c r="AE30" s="98">
        <f>SUM(AC30:AD30)</f>
        <v>3.931</v>
      </c>
      <c r="AF30" s="99">
        <v>4.276</v>
      </c>
      <c r="AG30" s="89">
        <v>-1.4</v>
      </c>
      <c r="AH30" s="98">
        <f>SUM(AF30:AG30)</f>
        <v>2.876</v>
      </c>
      <c r="AI30" s="88">
        <v>1.831</v>
      </c>
      <c r="AJ30" s="89">
        <v>0.491</v>
      </c>
      <c r="AK30" s="98">
        <f>SUM(AI30:AJ30)</f>
        <v>2.322</v>
      </c>
      <c r="AL30" s="88">
        <v>1.165</v>
      </c>
      <c r="AM30" s="89">
        <v>0.769</v>
      </c>
      <c r="AN30" s="98">
        <f>SUM(AL30:AM30)</f>
        <v>1.9340000000000002</v>
      </c>
      <c r="AO30" s="39">
        <f t="shared" si="3"/>
        <v>36.356</v>
      </c>
      <c r="AP30" s="89">
        <f t="shared" si="3"/>
        <v>1.522</v>
      </c>
      <c r="AQ30" s="56">
        <f>SUM(AO30:AP30)</f>
        <v>37.878</v>
      </c>
      <c r="AR30" s="100" t="s">
        <v>52</v>
      </c>
      <c r="AS30" s="100"/>
      <c r="AT30" s="100"/>
      <c r="AU30" s="100"/>
      <c r="AV30" s="100"/>
      <c r="AW30" s="100"/>
      <c r="AX30" s="100"/>
      <c r="AY30" s="101"/>
      <c r="AZ30" s="56"/>
    </row>
    <row r="31" spans="1:52" s="38" customFormat="1" ht="16.5" thickBot="1">
      <c r="A31" s="153"/>
      <c r="B31" s="92" t="s">
        <v>23</v>
      </c>
      <c r="C31" s="41"/>
      <c r="D31" s="41"/>
      <c r="E31" s="78">
        <v>-3.092</v>
      </c>
      <c r="F31" s="41">
        <v>-0.305</v>
      </c>
      <c r="G31" s="80">
        <f>SUM(E31:F31)</f>
        <v>-3.3970000000000002</v>
      </c>
      <c r="H31" s="78">
        <v>-0.542</v>
      </c>
      <c r="I31" s="41">
        <v>0.016</v>
      </c>
      <c r="J31" s="80">
        <f>SUM(H31:I31)</f>
        <v>-0.526</v>
      </c>
      <c r="K31" s="78">
        <v>0.047</v>
      </c>
      <c r="L31" s="41">
        <v>0.015</v>
      </c>
      <c r="M31" s="80">
        <f>SUM(K31:L31)</f>
        <v>0.062</v>
      </c>
      <c r="N31" s="78">
        <v>-0.363</v>
      </c>
      <c r="O31" s="41">
        <v>-0.205</v>
      </c>
      <c r="P31" s="80">
        <f>SUM(N31:O31)</f>
        <v>-0.568</v>
      </c>
      <c r="Q31" s="78">
        <v>1.459</v>
      </c>
      <c r="R31" s="41">
        <v>-1.477</v>
      </c>
      <c r="S31" s="80">
        <f>SUM(Q31:R31)</f>
        <v>-0.018000000000000016</v>
      </c>
      <c r="T31" s="78">
        <v>-0.049</v>
      </c>
      <c r="U31" s="41">
        <v>-0.003</v>
      </c>
      <c r="V31" s="80">
        <f>SUM(T31:U31)</f>
        <v>-0.052000000000000005</v>
      </c>
      <c r="W31" s="78">
        <v>0.291</v>
      </c>
      <c r="X31" s="41">
        <v>-0.033</v>
      </c>
      <c r="Y31" s="80">
        <f>SUM(W31:X31)</f>
        <v>0.258</v>
      </c>
      <c r="Z31" s="78">
        <v>0.221</v>
      </c>
      <c r="AA31" s="41">
        <v>0.147</v>
      </c>
      <c r="AB31" s="80">
        <f>SUM(Z31:AA31)</f>
        <v>0.368</v>
      </c>
      <c r="AC31" s="78">
        <v>1.08</v>
      </c>
      <c r="AD31" s="41">
        <v>0.344</v>
      </c>
      <c r="AE31" s="80">
        <f>SUM(AC31:AD31)</f>
        <v>1.424</v>
      </c>
      <c r="AF31" s="41">
        <v>-0.172</v>
      </c>
      <c r="AG31" s="81">
        <v>0.102</v>
      </c>
      <c r="AH31" s="102">
        <f>SUM(AF31:AG31)</f>
        <v>-0.06999999999999999</v>
      </c>
      <c r="AI31" s="41">
        <v>1.285</v>
      </c>
      <c r="AJ31" s="81">
        <v>-0.094</v>
      </c>
      <c r="AK31" s="80">
        <f>SUM(AI31:AJ31)</f>
        <v>1.1909999999999998</v>
      </c>
      <c r="AL31" s="41">
        <v>0.08</v>
      </c>
      <c r="AM31" s="81">
        <v>0.013</v>
      </c>
      <c r="AN31" s="102">
        <f>SUM(AL31:AM31)</f>
        <v>0.093</v>
      </c>
      <c r="AO31" s="39">
        <f t="shared" si="3"/>
        <v>0.24500000000000055</v>
      </c>
      <c r="AP31" s="89">
        <f t="shared" si="3"/>
        <v>-1.4800000000000002</v>
      </c>
      <c r="AQ31" s="102">
        <f>SUM(AO31:AP31)</f>
        <v>-1.2349999999999997</v>
      </c>
      <c r="AR31" s="103" t="s">
        <v>53</v>
      </c>
      <c r="AS31" s="104"/>
      <c r="AT31" s="104"/>
      <c r="AU31" s="104"/>
      <c r="AV31" s="104"/>
      <c r="AW31" s="104"/>
      <c r="AX31" s="104"/>
      <c r="AY31" s="105"/>
      <c r="AZ31" s="56"/>
    </row>
    <row r="32" spans="1:52" s="38" customFormat="1" ht="16.5" thickBot="1">
      <c r="A32" s="142" t="s">
        <v>24</v>
      </c>
      <c r="B32" s="106"/>
      <c r="C32" s="106"/>
      <c r="D32" s="107"/>
      <c r="E32" s="108">
        <f>(E16+E18)-(E22+E28)</f>
        <v>31.066</v>
      </c>
      <c r="F32" s="97">
        <f>(F16+F18)-(F22+F28)</f>
        <v>11.106000000000002</v>
      </c>
      <c r="G32" s="62">
        <f>SUM(E32:F32)</f>
        <v>42.172</v>
      </c>
      <c r="H32" s="108">
        <f>(H16+H18)-(H22+H28)</f>
        <v>31.799</v>
      </c>
      <c r="I32" s="97">
        <f>(I16+I18)-(I22+I28)</f>
        <v>12.516</v>
      </c>
      <c r="J32" s="62">
        <f>SUM(H32:I32)</f>
        <v>44.315</v>
      </c>
      <c r="K32" s="108">
        <f>(K16+K18)-(K22+K28)</f>
        <v>54.938</v>
      </c>
      <c r="L32" s="97">
        <f>(L16+L18)-(L22+L28)</f>
        <v>15.642000000000003</v>
      </c>
      <c r="M32" s="62">
        <f>SUM(K32:L32)</f>
        <v>70.58000000000001</v>
      </c>
      <c r="N32" s="108">
        <f>(N16+N18)-(N22+N28)</f>
        <v>65.398</v>
      </c>
      <c r="O32" s="97">
        <f>(O16+O18)-(O22+O28)</f>
        <v>17.974999999999998</v>
      </c>
      <c r="P32" s="62">
        <f>SUM(N32:O32)</f>
        <v>83.37299999999999</v>
      </c>
      <c r="Q32" s="108">
        <f>(Q16+Q18)-(Q22+Q28)</f>
        <v>59.88199999999999</v>
      </c>
      <c r="R32" s="97">
        <f>(R16+R18)-(R22+R28)</f>
        <v>18.424</v>
      </c>
      <c r="S32" s="62">
        <f>SUM(Q32:R32)</f>
        <v>78.30599999999998</v>
      </c>
      <c r="T32" s="108">
        <f>(T16+T18)-(T22+T28)</f>
        <v>49.620999999999995</v>
      </c>
      <c r="U32" s="97">
        <f>(U16+U18)-(U22+U28)</f>
        <v>17.781</v>
      </c>
      <c r="V32" s="62">
        <f>SUM(T32:U32)</f>
        <v>67.40199999999999</v>
      </c>
      <c r="W32" s="108">
        <f>(W16+W18)-(W22+W28)</f>
        <v>44.379000000000005</v>
      </c>
      <c r="X32" s="97">
        <f>(X16+X18)-(X22+X28)</f>
        <v>16.229</v>
      </c>
      <c r="Y32" s="62">
        <f>SUM(W32:X32)</f>
        <v>60.608000000000004</v>
      </c>
      <c r="Z32" s="108">
        <f>(Z16+Z18)-(Z22+Z28)</f>
        <v>38.282</v>
      </c>
      <c r="AA32" s="97">
        <f>(AA16+AA18)-(AA22+AA28)</f>
        <v>13.340999999999998</v>
      </c>
      <c r="AB32" s="62">
        <f>SUM(Z32:AA32)</f>
        <v>51.62299999999999</v>
      </c>
      <c r="AC32" s="108">
        <f>(AC16+AC18)-(AC22+AC28)</f>
        <v>30.336999999999996</v>
      </c>
      <c r="AD32" s="97">
        <f>(AD16+AD18)-(AD22+AD28)</f>
        <v>11.273</v>
      </c>
      <c r="AE32" s="62">
        <f>SUM(AC32:AD32)</f>
        <v>41.61</v>
      </c>
      <c r="AF32" s="108">
        <f>(AF16+AF18)-(AF22+AF28)</f>
        <v>22.531999999999996</v>
      </c>
      <c r="AG32" s="97">
        <f>(AG16+AG18)-(AG22+AG28)</f>
        <v>11.521999999999998</v>
      </c>
      <c r="AH32" s="62">
        <f>SUM(AF32:AG32)</f>
        <v>34.053999999999995</v>
      </c>
      <c r="AI32" s="108">
        <f>(AI16+AI18)-(AI22+AI28)</f>
        <v>16.558</v>
      </c>
      <c r="AJ32" s="97">
        <f>(AJ16+AJ18)-(AJ22+AJ28)</f>
        <v>10.5</v>
      </c>
      <c r="AK32" s="62">
        <f>SUM(AI32:AJ32)</f>
        <v>27.058</v>
      </c>
      <c r="AL32" s="108">
        <f>(AL16+AL18)-(AL22+AL28)</f>
        <v>12.198</v>
      </c>
      <c r="AM32" s="97">
        <f>(AM16+AM18)-(AM22+AM28)</f>
        <v>9.184999999999999</v>
      </c>
      <c r="AN32" s="62">
        <f>SUM(AL32:AM32)</f>
        <v>21.383</v>
      </c>
      <c r="AO32" s="108">
        <f>AO16+AO18-AO22-AO28</f>
        <v>12.198</v>
      </c>
      <c r="AP32" s="97">
        <f>AP16+AP18-AP22-AP28</f>
        <v>9.184999999999995</v>
      </c>
      <c r="AQ32" s="62">
        <f>AQ16+AQ18-AQ22-AQ28</f>
        <v>21.382999999999996</v>
      </c>
      <c r="AR32" s="70"/>
      <c r="AS32" s="94"/>
      <c r="AT32" s="94"/>
      <c r="AU32" s="94"/>
      <c r="AV32" s="94"/>
      <c r="AW32" s="94"/>
      <c r="AX32" s="94"/>
      <c r="AY32" s="70"/>
      <c r="AZ32" s="109" t="s">
        <v>54</v>
      </c>
    </row>
    <row r="33" spans="1:52" s="38" customFormat="1" ht="16.5" thickBot="1">
      <c r="A33" s="110" t="s">
        <v>25</v>
      </c>
      <c r="B33" s="41"/>
      <c r="C33" s="41"/>
      <c r="D33" s="41"/>
      <c r="E33" s="111" t="s">
        <v>78</v>
      </c>
      <c r="F33" s="35"/>
      <c r="G33" s="35"/>
      <c r="H33" s="111" t="s">
        <v>28</v>
      </c>
      <c r="I33" s="35"/>
      <c r="J33" s="35"/>
      <c r="K33" s="111" t="s">
        <v>79</v>
      </c>
      <c r="L33" s="35"/>
      <c r="M33" s="35"/>
      <c r="N33" s="111" t="s">
        <v>59</v>
      </c>
      <c r="O33" s="35"/>
      <c r="P33" s="35"/>
      <c r="Q33" s="111" t="s">
        <v>60</v>
      </c>
      <c r="R33" s="35"/>
      <c r="S33" s="35"/>
      <c r="T33" s="111" t="s">
        <v>27</v>
      </c>
      <c r="U33" s="35"/>
      <c r="V33" s="35"/>
      <c r="W33" s="111" t="s">
        <v>80</v>
      </c>
      <c r="X33" s="35"/>
      <c r="Y33" s="35"/>
      <c r="Z33" s="111" t="s">
        <v>61</v>
      </c>
      <c r="AA33" s="35"/>
      <c r="AB33" s="35"/>
      <c r="AC33" s="111" t="s">
        <v>62</v>
      </c>
      <c r="AD33" s="35"/>
      <c r="AE33" s="35"/>
      <c r="AF33" s="111" t="s">
        <v>81</v>
      </c>
      <c r="AG33" s="35"/>
      <c r="AH33" s="35"/>
      <c r="AI33" s="111" t="s">
        <v>63</v>
      </c>
      <c r="AJ33" s="35"/>
      <c r="AK33" s="35"/>
      <c r="AL33" s="111" t="s">
        <v>26</v>
      </c>
      <c r="AM33" s="35"/>
      <c r="AN33" s="35"/>
      <c r="AO33" s="111" t="s">
        <v>26</v>
      </c>
      <c r="AP33" s="35"/>
      <c r="AQ33" s="35"/>
      <c r="AS33" s="86"/>
      <c r="AT33" s="86"/>
      <c r="AU33" s="86"/>
      <c r="AV33" s="112" t="s">
        <v>73</v>
      </c>
      <c r="AW33" s="112"/>
      <c r="AX33" s="112"/>
      <c r="AY33" s="112"/>
      <c r="AZ33" s="113"/>
    </row>
    <row r="34" spans="1:52" s="38" customFormat="1" ht="15.75">
      <c r="A34" s="114" t="s">
        <v>29</v>
      </c>
      <c r="B34" s="115"/>
      <c r="C34" s="115"/>
      <c r="D34" s="116"/>
      <c r="E34" s="67">
        <f aca="true" t="shared" si="4" ref="E34:O34">E35+E36</f>
        <v>30.892999999999997</v>
      </c>
      <c r="F34" s="67">
        <f t="shared" si="4"/>
        <v>11.106</v>
      </c>
      <c r="G34" s="68">
        <f t="shared" si="4"/>
        <v>41.998999999999995</v>
      </c>
      <c r="H34" s="67">
        <f t="shared" si="4"/>
        <v>31.679000000000002</v>
      </c>
      <c r="I34" s="67">
        <f t="shared" si="4"/>
        <v>12.516</v>
      </c>
      <c r="J34" s="68">
        <f t="shared" si="4"/>
        <v>44.195</v>
      </c>
      <c r="K34" s="67">
        <f t="shared" si="4"/>
        <v>53.82599999999999</v>
      </c>
      <c r="L34" s="67">
        <f t="shared" si="4"/>
        <v>14.986999999999998</v>
      </c>
      <c r="M34" s="68">
        <f t="shared" si="4"/>
        <v>68.813</v>
      </c>
      <c r="N34" s="67">
        <f t="shared" si="4"/>
        <v>64.322</v>
      </c>
      <c r="O34" s="67">
        <f t="shared" si="4"/>
        <v>17.32</v>
      </c>
      <c r="P34" s="68">
        <f>SUM(N34:O34)</f>
        <v>81.642</v>
      </c>
      <c r="Q34" s="67">
        <f aca="true" t="shared" si="5" ref="Q34:AN34">Q35+Q36</f>
        <v>58.814</v>
      </c>
      <c r="R34" s="67">
        <f t="shared" si="5"/>
        <v>17.769</v>
      </c>
      <c r="S34" s="68">
        <f t="shared" si="5"/>
        <v>76.583</v>
      </c>
      <c r="T34" s="67">
        <f t="shared" si="5"/>
        <v>48.452999999999996</v>
      </c>
      <c r="U34" s="67">
        <f t="shared" si="5"/>
        <v>17.126</v>
      </c>
      <c r="V34" s="68">
        <f t="shared" si="5"/>
        <v>65.57900000000001</v>
      </c>
      <c r="W34" s="67">
        <f t="shared" si="5"/>
        <v>43.044</v>
      </c>
      <c r="X34" s="67">
        <f t="shared" si="5"/>
        <v>15.574</v>
      </c>
      <c r="Y34" s="68">
        <f t="shared" si="5"/>
        <v>58.618</v>
      </c>
      <c r="Z34" s="67">
        <f t="shared" si="5"/>
        <v>37.084</v>
      </c>
      <c r="AA34" s="67">
        <f t="shared" si="5"/>
        <v>12.641</v>
      </c>
      <c r="AB34" s="68">
        <f t="shared" si="5"/>
        <v>49.724999999999994</v>
      </c>
      <c r="AC34" s="67">
        <f t="shared" si="5"/>
        <v>29.205000000000002</v>
      </c>
      <c r="AD34" s="67">
        <f t="shared" si="5"/>
        <v>10.618</v>
      </c>
      <c r="AE34" s="68">
        <f t="shared" si="5"/>
        <v>39.82300000000001</v>
      </c>
      <c r="AF34" s="67">
        <f t="shared" si="5"/>
        <v>21.47</v>
      </c>
      <c r="AG34" s="67">
        <f t="shared" si="5"/>
        <v>10.831</v>
      </c>
      <c r="AH34" s="68">
        <f t="shared" si="5"/>
        <v>32.301</v>
      </c>
      <c r="AI34" s="67">
        <f t="shared" si="5"/>
        <v>15.498999999999999</v>
      </c>
      <c r="AJ34" s="67">
        <f t="shared" si="5"/>
        <v>9.735</v>
      </c>
      <c r="AK34" s="68">
        <f t="shared" si="5"/>
        <v>25.233999999999998</v>
      </c>
      <c r="AL34" s="67">
        <f t="shared" si="5"/>
        <v>11.139</v>
      </c>
      <c r="AM34" s="67">
        <f t="shared" si="5"/>
        <v>8.437000000000001</v>
      </c>
      <c r="AN34" s="68">
        <f t="shared" si="5"/>
        <v>19.576</v>
      </c>
      <c r="AO34" s="66">
        <f>AO35+AO36</f>
        <v>11.139</v>
      </c>
      <c r="AP34" s="67">
        <f>AP35+AP36</f>
        <v>8.437000000000001</v>
      </c>
      <c r="AQ34" s="68">
        <f>SUM(AO34:AP34)</f>
        <v>19.576</v>
      </c>
      <c r="AS34" s="55"/>
      <c r="AT34" s="55"/>
      <c r="AU34" s="117" t="s">
        <v>55</v>
      </c>
      <c r="AV34" s="117"/>
      <c r="AW34" s="117"/>
      <c r="AX34" s="117"/>
      <c r="AY34" s="117"/>
      <c r="AZ34" s="118"/>
    </row>
    <row r="35" spans="1:52" s="38" customFormat="1" ht="15.75">
      <c r="A35" s="114"/>
      <c r="B35" s="119"/>
      <c r="C35" s="120" t="s">
        <v>30</v>
      </c>
      <c r="D35" s="121"/>
      <c r="E35" s="122">
        <v>27.182</v>
      </c>
      <c r="F35" s="122">
        <v>5.811</v>
      </c>
      <c r="G35" s="123">
        <f>SUM(E35:F35)</f>
        <v>32.992999999999995</v>
      </c>
      <c r="H35" s="122">
        <v>28.007</v>
      </c>
      <c r="I35" s="122">
        <v>7.267</v>
      </c>
      <c r="J35" s="123">
        <f>SUM(H35:I35)</f>
        <v>35.274</v>
      </c>
      <c r="K35" s="122">
        <v>48.367</v>
      </c>
      <c r="L35" s="122">
        <v>9.514</v>
      </c>
      <c r="M35" s="123">
        <f>SUM(K35:L35)</f>
        <v>57.881</v>
      </c>
      <c r="N35" s="122">
        <v>58.848</v>
      </c>
      <c r="O35" s="122">
        <v>13.158</v>
      </c>
      <c r="P35" s="123">
        <f>SUM(N35:O35)</f>
        <v>72.006</v>
      </c>
      <c r="Q35" s="122">
        <v>52.954</v>
      </c>
      <c r="R35" s="122">
        <v>12.855</v>
      </c>
      <c r="S35" s="123">
        <f>SUM(Q35:R35)</f>
        <v>65.809</v>
      </c>
      <c r="T35" s="122">
        <v>42.403</v>
      </c>
      <c r="U35" s="122">
        <v>11.996</v>
      </c>
      <c r="V35" s="123">
        <f>SUM(T35:U35)</f>
        <v>54.399</v>
      </c>
      <c r="W35" s="122">
        <v>37.083</v>
      </c>
      <c r="X35" s="122">
        <v>10.849</v>
      </c>
      <c r="Y35" s="123">
        <f>SUM(W35:X35)</f>
        <v>47.932</v>
      </c>
      <c r="Z35" s="122">
        <v>31.445</v>
      </c>
      <c r="AA35" s="122">
        <v>7.492</v>
      </c>
      <c r="AB35" s="123">
        <f>SUM(Z35:AA35)</f>
        <v>38.937</v>
      </c>
      <c r="AC35" s="122">
        <v>23.504</v>
      </c>
      <c r="AD35" s="122">
        <v>5.327</v>
      </c>
      <c r="AE35" s="123">
        <f>SUM(AC35:AD35)</f>
        <v>28.831000000000003</v>
      </c>
      <c r="AF35" s="122">
        <v>16.325</v>
      </c>
      <c r="AG35" s="122">
        <v>5.678</v>
      </c>
      <c r="AH35" s="123">
        <f>SUM(AF35:AG35)</f>
        <v>22.003</v>
      </c>
      <c r="AI35" s="122">
        <v>10.713</v>
      </c>
      <c r="AJ35" s="122">
        <v>4.951</v>
      </c>
      <c r="AK35" s="123">
        <f>SUM(AI35:AJ35)</f>
        <v>15.663999999999998</v>
      </c>
      <c r="AL35" s="122">
        <v>6.566</v>
      </c>
      <c r="AM35" s="122">
        <v>3.521</v>
      </c>
      <c r="AN35" s="123">
        <f>SUM(AL35:AM35)</f>
        <v>10.087</v>
      </c>
      <c r="AO35" s="124">
        <v>6.566</v>
      </c>
      <c r="AP35" s="122">
        <v>3.521</v>
      </c>
      <c r="AQ35" s="123">
        <f>SUM(AO35:AP35)</f>
        <v>10.087</v>
      </c>
      <c r="AR35" s="125" t="s">
        <v>56</v>
      </c>
      <c r="AS35" s="126"/>
      <c r="AT35" s="126"/>
      <c r="AU35" s="127" t="s">
        <v>75</v>
      </c>
      <c r="AV35" s="127"/>
      <c r="AW35" s="127"/>
      <c r="AX35" s="127"/>
      <c r="AY35" s="128"/>
      <c r="AZ35" s="56"/>
    </row>
    <row r="36" spans="1:52" s="38" customFormat="1" ht="15.75">
      <c r="A36" s="114"/>
      <c r="B36" s="129"/>
      <c r="C36" s="130" t="s">
        <v>31</v>
      </c>
      <c r="D36" s="131"/>
      <c r="E36" s="132">
        <v>3.711</v>
      </c>
      <c r="F36" s="132">
        <v>5.295</v>
      </c>
      <c r="G36" s="133">
        <f>SUM(E36:F36)</f>
        <v>9.006</v>
      </c>
      <c r="H36" s="132">
        <v>3.672</v>
      </c>
      <c r="I36" s="132">
        <v>5.249</v>
      </c>
      <c r="J36" s="133">
        <f>SUM(H36:I36)</f>
        <v>8.921</v>
      </c>
      <c r="K36" s="132">
        <v>5.459</v>
      </c>
      <c r="L36" s="132">
        <v>5.473</v>
      </c>
      <c r="M36" s="133">
        <f>SUM(K36:L36)</f>
        <v>10.931999999999999</v>
      </c>
      <c r="N36" s="132">
        <v>5.474</v>
      </c>
      <c r="O36" s="132">
        <v>4.162</v>
      </c>
      <c r="P36" s="133">
        <f>SUM(N36:O36)</f>
        <v>9.636</v>
      </c>
      <c r="Q36" s="132">
        <v>5.86</v>
      </c>
      <c r="R36" s="132">
        <v>4.914</v>
      </c>
      <c r="S36" s="133">
        <f>SUM(Q36:R36)</f>
        <v>10.774000000000001</v>
      </c>
      <c r="T36" s="132">
        <v>6.05</v>
      </c>
      <c r="U36" s="132">
        <v>5.13</v>
      </c>
      <c r="V36" s="133">
        <f>SUM(T36:U36)</f>
        <v>11.18</v>
      </c>
      <c r="W36" s="132">
        <v>5.961</v>
      </c>
      <c r="X36" s="132">
        <v>4.725</v>
      </c>
      <c r="Y36" s="133">
        <f>SUM(W36:X36)</f>
        <v>10.686</v>
      </c>
      <c r="Z36" s="132">
        <v>5.639</v>
      </c>
      <c r="AA36" s="132">
        <v>5.149</v>
      </c>
      <c r="AB36" s="133">
        <f>SUM(Z36:AA36)</f>
        <v>10.788</v>
      </c>
      <c r="AC36" s="132">
        <v>5.701</v>
      </c>
      <c r="AD36" s="132">
        <v>5.291</v>
      </c>
      <c r="AE36" s="133">
        <f>SUM(AC36:AD36)</f>
        <v>10.992</v>
      </c>
      <c r="AF36" s="132">
        <v>5.145</v>
      </c>
      <c r="AG36" s="132">
        <v>5.153</v>
      </c>
      <c r="AH36" s="133">
        <f>SUM(AF36:AG36)</f>
        <v>10.297999999999998</v>
      </c>
      <c r="AI36" s="132">
        <v>4.786</v>
      </c>
      <c r="AJ36" s="132">
        <v>4.784</v>
      </c>
      <c r="AK36" s="133">
        <f>SUM(AI36:AJ36)</f>
        <v>9.57</v>
      </c>
      <c r="AL36" s="132">
        <v>4.573</v>
      </c>
      <c r="AM36" s="132">
        <v>4.916</v>
      </c>
      <c r="AN36" s="133">
        <f>SUM(AL36:AM36)</f>
        <v>9.489</v>
      </c>
      <c r="AO36" s="134">
        <v>4.573</v>
      </c>
      <c r="AP36" s="132">
        <v>4.916</v>
      </c>
      <c r="AQ36" s="133">
        <f>SUM(AO36:AP36)</f>
        <v>9.489</v>
      </c>
      <c r="AR36" s="135" t="s">
        <v>57</v>
      </c>
      <c r="AS36" s="136"/>
      <c r="AT36" s="136"/>
      <c r="AU36" s="137" t="s">
        <v>57</v>
      </c>
      <c r="AV36" s="137"/>
      <c r="AW36" s="137"/>
      <c r="AX36" s="137"/>
      <c r="AY36" s="138"/>
      <c r="AZ36" s="56"/>
    </row>
    <row r="37" spans="1:52" s="38" customFormat="1" ht="16.5" thickBot="1">
      <c r="A37" s="114" t="s">
        <v>82</v>
      </c>
      <c r="B37" s="129"/>
      <c r="C37" s="129"/>
      <c r="D37" s="139"/>
      <c r="E37" s="79">
        <v>0</v>
      </c>
      <c r="F37" s="79">
        <v>0</v>
      </c>
      <c r="G37" s="80">
        <f>SUM(E37:F37)</f>
        <v>0</v>
      </c>
      <c r="H37" s="79">
        <v>0</v>
      </c>
      <c r="I37" s="79">
        <v>0</v>
      </c>
      <c r="J37" s="80">
        <f>SUM(H37:I37)</f>
        <v>0</v>
      </c>
      <c r="K37" s="79">
        <v>0</v>
      </c>
      <c r="L37" s="79">
        <v>0</v>
      </c>
      <c r="M37" s="80">
        <f>SUM(K37:L37)</f>
        <v>0</v>
      </c>
      <c r="N37" s="79">
        <v>0</v>
      </c>
      <c r="O37" s="79">
        <v>0</v>
      </c>
      <c r="P37" s="80">
        <f>SUM(N37:O37)</f>
        <v>0</v>
      </c>
      <c r="Q37" s="79">
        <v>0</v>
      </c>
      <c r="R37" s="79">
        <v>0</v>
      </c>
      <c r="S37" s="80">
        <f>SUM(Q37:R37)</f>
        <v>0</v>
      </c>
      <c r="T37" s="79">
        <v>0</v>
      </c>
      <c r="U37" s="79">
        <v>0</v>
      </c>
      <c r="V37" s="80">
        <f>SUM(T37:U37)</f>
        <v>0</v>
      </c>
      <c r="W37" s="79">
        <v>0.358</v>
      </c>
      <c r="X37" s="79">
        <v>0</v>
      </c>
      <c r="Y37" s="80">
        <f>SUM(W37:X37)</f>
        <v>0.358</v>
      </c>
      <c r="Z37" s="79">
        <v>0.325</v>
      </c>
      <c r="AA37" s="79">
        <v>0</v>
      </c>
      <c r="AB37" s="80">
        <f>SUM(Z37:AA37)</f>
        <v>0.325</v>
      </c>
      <c r="AC37" s="79">
        <v>0.325</v>
      </c>
      <c r="AD37" s="79">
        <v>0</v>
      </c>
      <c r="AE37" s="80">
        <f>SUM(AC37:AD37)</f>
        <v>0.325</v>
      </c>
      <c r="AF37" s="79">
        <v>0.325</v>
      </c>
      <c r="AG37" s="79">
        <v>0</v>
      </c>
      <c r="AH37" s="80">
        <f>SUM(AF37:AG37)</f>
        <v>0.325</v>
      </c>
      <c r="AI37" s="79">
        <v>0.325</v>
      </c>
      <c r="AJ37" s="79">
        <v>0</v>
      </c>
      <c r="AK37" s="80">
        <f>SUM(AI37:AJ37)</f>
        <v>0.325</v>
      </c>
      <c r="AL37" s="79">
        <v>0</v>
      </c>
      <c r="AM37" s="79">
        <v>0</v>
      </c>
      <c r="AN37" s="80">
        <f>SUM(AL37:AM37)</f>
        <v>0</v>
      </c>
      <c r="AO37" s="78">
        <f>+AR37</f>
        <v>0</v>
      </c>
      <c r="AP37" s="79">
        <f>+AS37</f>
        <v>0</v>
      </c>
      <c r="AQ37" s="80">
        <f>SUM(AO37:AP37)</f>
        <v>0</v>
      </c>
      <c r="AR37" s="140"/>
      <c r="AS37" s="55"/>
      <c r="AT37" s="55"/>
      <c r="AU37" s="55"/>
      <c r="AV37" s="55"/>
      <c r="AW37" s="55"/>
      <c r="AX37" s="55"/>
      <c r="AY37" s="140"/>
      <c r="AZ37" s="141" t="s">
        <v>76</v>
      </c>
    </row>
    <row r="38" spans="1:52" s="38" customFormat="1" ht="16.5" thickBot="1">
      <c r="A38" s="142" t="s">
        <v>83</v>
      </c>
      <c r="B38" s="143"/>
      <c r="C38" s="143"/>
      <c r="D38" s="144"/>
      <c r="E38" s="59">
        <f>+E34+E37</f>
        <v>30.892999999999997</v>
      </c>
      <c r="F38" s="97">
        <f>+F34+F37</f>
        <v>11.106</v>
      </c>
      <c r="G38" s="61">
        <f>SUM(E38:F38)</f>
        <v>41.998999999999995</v>
      </c>
      <c r="H38" s="59">
        <f>+H34+H37</f>
        <v>31.679000000000002</v>
      </c>
      <c r="I38" s="97">
        <f>+I34+I37</f>
        <v>12.516</v>
      </c>
      <c r="J38" s="61">
        <f>SUM(H38:I38)</f>
        <v>44.195</v>
      </c>
      <c r="K38" s="59">
        <f>+K34+K37</f>
        <v>53.82599999999999</v>
      </c>
      <c r="L38" s="97">
        <f>+L34+L37</f>
        <v>14.986999999999998</v>
      </c>
      <c r="M38" s="61">
        <f>SUM(K38:L38)</f>
        <v>68.81299999999999</v>
      </c>
      <c r="N38" s="59">
        <f>+N34+N37</f>
        <v>64.322</v>
      </c>
      <c r="O38" s="97">
        <f>+O34+O37</f>
        <v>17.32</v>
      </c>
      <c r="P38" s="61">
        <f>SUM(N38:O38)</f>
        <v>81.642</v>
      </c>
      <c r="Q38" s="59">
        <f>+Q34+Q37</f>
        <v>58.814</v>
      </c>
      <c r="R38" s="97">
        <f>+R34+R37</f>
        <v>17.769</v>
      </c>
      <c r="S38" s="61">
        <f>SUM(Q38:R38)</f>
        <v>76.583</v>
      </c>
      <c r="T38" s="59">
        <f>+T34+T37</f>
        <v>48.452999999999996</v>
      </c>
      <c r="U38" s="97">
        <f>+U34+U37</f>
        <v>17.126</v>
      </c>
      <c r="V38" s="61">
        <f>SUM(T38:U38)</f>
        <v>65.579</v>
      </c>
      <c r="W38" s="59">
        <f>+W34+W37</f>
        <v>43.401999999999994</v>
      </c>
      <c r="X38" s="97">
        <f>+X34+X37</f>
        <v>15.574</v>
      </c>
      <c r="Y38" s="61">
        <f>SUM(W38:X38)</f>
        <v>58.97599999999999</v>
      </c>
      <c r="Z38" s="59">
        <f>+Z34+Z37</f>
        <v>37.409000000000006</v>
      </c>
      <c r="AA38" s="97">
        <f>+AA34+AA37</f>
        <v>12.641</v>
      </c>
      <c r="AB38" s="61">
        <f>SUM(Z38:AA38)</f>
        <v>50.050000000000004</v>
      </c>
      <c r="AC38" s="59">
        <f>+AC34+AC37</f>
        <v>29.53</v>
      </c>
      <c r="AD38" s="97">
        <f>+AD34+AD37</f>
        <v>10.618</v>
      </c>
      <c r="AE38" s="61">
        <f>SUM(AC38:AD38)</f>
        <v>40.148</v>
      </c>
      <c r="AF38" s="59">
        <f>+AF34+AF37</f>
        <v>21.794999999999998</v>
      </c>
      <c r="AG38" s="97">
        <f>+AG34+AG37</f>
        <v>10.831</v>
      </c>
      <c r="AH38" s="61">
        <f>SUM(AF38:AG38)</f>
        <v>32.626</v>
      </c>
      <c r="AI38" s="59">
        <f>+AI34+AI37</f>
        <v>15.823999999999998</v>
      </c>
      <c r="AJ38" s="97">
        <f>+AJ34+AJ37</f>
        <v>9.735</v>
      </c>
      <c r="AK38" s="61">
        <f>SUM(AI38:AJ38)</f>
        <v>25.558999999999997</v>
      </c>
      <c r="AL38" s="59">
        <f>+AL34+AL37</f>
        <v>11.139</v>
      </c>
      <c r="AM38" s="97">
        <f>+AM34+AM37</f>
        <v>8.437000000000001</v>
      </c>
      <c r="AN38" s="61">
        <f>SUM(AL38:AM38)</f>
        <v>19.576</v>
      </c>
      <c r="AO38" s="59">
        <f>+AO34+AO37</f>
        <v>11.139</v>
      </c>
      <c r="AP38" s="97">
        <f>+AP34+AP37</f>
        <v>8.437000000000001</v>
      </c>
      <c r="AQ38" s="61">
        <f>SUM(AO38:AP38)</f>
        <v>19.576</v>
      </c>
      <c r="AR38" s="70"/>
      <c r="AS38" s="94"/>
      <c r="AT38" s="94"/>
      <c r="AU38" s="94"/>
      <c r="AV38" s="94"/>
      <c r="AW38" s="94"/>
      <c r="AX38" s="94"/>
      <c r="AY38" s="70"/>
      <c r="AZ38" s="109" t="s">
        <v>77</v>
      </c>
    </row>
    <row r="39" spans="2:21" s="38" customFormat="1" ht="15.75">
      <c r="B39" s="6"/>
      <c r="Q39" s="41"/>
      <c r="R39" s="41"/>
      <c r="S39" s="41"/>
      <c r="T39" s="41"/>
      <c r="U39" s="41"/>
    </row>
    <row r="40" s="145" customFormat="1" ht="15">
      <c r="A40" s="145" t="s">
        <v>37</v>
      </c>
    </row>
    <row r="41" spans="1:28" s="38" customFormat="1" ht="15">
      <c r="A41" s="146" t="s">
        <v>38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</row>
    <row r="42" spans="1:28" s="38" customFormat="1" ht="15">
      <c r="A42" s="146" t="s">
        <v>39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</row>
    <row r="43" spans="1:17" s="38" customFormat="1" ht="15">
      <c r="A43" s="147" t="s">
        <v>40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</row>
    <row r="44" spans="1:22" s="38" customFormat="1" ht="15">
      <c r="A44" s="147" t="s">
        <v>41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8"/>
    </row>
    <row r="45" spans="1:22" s="38" customFormat="1" ht="15">
      <c r="A45" s="147" t="s">
        <v>42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</row>
    <row r="46" s="147" customFormat="1" ht="15">
      <c r="A46" s="147" t="s">
        <v>84</v>
      </c>
    </row>
    <row r="47" s="147" customFormat="1" ht="15">
      <c r="A47" s="147" t="s">
        <v>85</v>
      </c>
    </row>
  </sheetData>
  <mergeCells count="44">
    <mergeCell ref="B29:D29"/>
    <mergeCell ref="T13:V13"/>
    <mergeCell ref="E13:G13"/>
    <mergeCell ref="E14:G14"/>
    <mergeCell ref="H13:J13"/>
    <mergeCell ref="K13:M13"/>
    <mergeCell ref="H14:J14"/>
    <mergeCell ref="K14:M14"/>
    <mergeCell ref="N14:P14"/>
    <mergeCell ref="Q13:S13"/>
    <mergeCell ref="Z33:AB33"/>
    <mergeCell ref="H33:J33"/>
    <mergeCell ref="K33:M33"/>
    <mergeCell ref="N33:P33"/>
    <mergeCell ref="Q33:S33"/>
    <mergeCell ref="T33:V33"/>
    <mergeCell ref="W33:Y33"/>
    <mergeCell ref="AC33:AE33"/>
    <mergeCell ref="AO15:AQ15"/>
    <mergeCell ref="AO17:AQ17"/>
    <mergeCell ref="AO33:AQ33"/>
    <mergeCell ref="AF33:AH33"/>
    <mergeCell ref="AI33:AK33"/>
    <mergeCell ref="AL33:AN33"/>
    <mergeCell ref="AR13:AZ13"/>
    <mergeCell ref="A10:AQ10"/>
    <mergeCell ref="A11:AQ11"/>
    <mergeCell ref="A12:AQ12"/>
    <mergeCell ref="AO13:AQ13"/>
    <mergeCell ref="AL13:AN13"/>
    <mergeCell ref="Z13:AB13"/>
    <mergeCell ref="AC13:AE13"/>
    <mergeCell ref="AF13:AH13"/>
    <mergeCell ref="N13:P13"/>
    <mergeCell ref="AI13:AK13"/>
    <mergeCell ref="AU35:AY35"/>
    <mergeCell ref="AU36:AY36"/>
    <mergeCell ref="A15:D15"/>
    <mergeCell ref="AR30:AY30"/>
    <mergeCell ref="AR31:AY31"/>
    <mergeCell ref="AU34:AZ34"/>
    <mergeCell ref="AV33:AZ33"/>
    <mergeCell ref="E33:G33"/>
    <mergeCell ref="W13:Y13"/>
  </mergeCells>
  <printOptions/>
  <pageMargins left="0.2" right="0.22" top="1" bottom="1" header="0.5" footer="0.5"/>
  <pageSetup fitToHeight="1" fitToWidth="1" horizontalDpi="600" verticalDpi="600" orientation="landscape" paperSize="8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SAGIS</dc:creator>
  <cp:keywords/>
  <dc:description/>
  <cp:lastModifiedBy>SAGIS</cp:lastModifiedBy>
  <cp:lastPrinted>2000-04-06T07:03:42Z</cp:lastPrinted>
  <dcterms:created xsi:type="dcterms:W3CDTF">2000-04-03T11:55:58Z</dcterms:created>
  <dcterms:modified xsi:type="dcterms:W3CDTF">2000-04-18T14:04:23Z</dcterms:modified>
  <cp:category/>
  <cp:version/>
  <cp:contentType/>
  <cp:contentStatus/>
</cp:coreProperties>
</file>