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060" windowHeight="4215" tabRatio="599" activeTab="0"/>
  </bookViews>
  <sheets>
    <sheet name="gbs -finaal" sheetId="1" r:id="rId1"/>
  </sheets>
  <definedNames/>
  <calcPr fullCalcOnLoad="1"/>
</workbook>
</file>

<file path=xl/sharedStrings.xml><?xml version="1.0" encoding="utf-8"?>
<sst xmlns="http://schemas.openxmlformats.org/spreadsheetml/2006/main" count="191" uniqueCount="113">
  <si>
    <t>Total</t>
  </si>
  <si>
    <t>Totaal</t>
  </si>
  <si>
    <t>Opbergers, handelaars</t>
  </si>
  <si>
    <t>Verwerkers</t>
  </si>
  <si>
    <t>Verwerk vir binnelandse mark:</t>
  </si>
  <si>
    <t>(b) Verkryging</t>
  </si>
  <si>
    <t>(c) Aanwending</t>
  </si>
  <si>
    <t>(c) Utilisation</t>
  </si>
  <si>
    <t>Processed for local market:</t>
  </si>
  <si>
    <t>Storers, traders</t>
  </si>
  <si>
    <t>Processors</t>
  </si>
  <si>
    <t>Progressive/Progressief</t>
  </si>
  <si>
    <t>(d) Exports</t>
  </si>
  <si>
    <t>(e) Sundries</t>
  </si>
  <si>
    <t>Released to end-consumer(s)</t>
  </si>
  <si>
    <t>Vrygestel aan eindverbruiker(s)</t>
  </si>
  <si>
    <t>(1)</t>
  </si>
  <si>
    <t>(2)</t>
  </si>
  <si>
    <t>As declared by collaborators. Although everything has been done to ensure the accuracy of the information, SAGIS does not take any responsibility for actions or losses that might occur as a result of the usage of this information./</t>
  </si>
  <si>
    <t>Soos verskaf deur medewerkers. Alhoewel alles gedoen is om te verseker dat die inligting korrek is, aanvaar SAGIS geen verantwoordelikheid vir enige aksies of verliese as gevolg van die inligting wat gebruik is nie.</t>
  </si>
  <si>
    <t>(3)</t>
  </si>
  <si>
    <t>(5)</t>
  </si>
  <si>
    <t xml:space="preserve">Withdrawn by producers </t>
  </si>
  <si>
    <t xml:space="preserve">Onttrek deur produsente </t>
  </si>
  <si>
    <t>Oct/Okt 2000</t>
  </si>
  <si>
    <t>31 Oct/Okt 2000</t>
  </si>
  <si>
    <t>Nov 2000</t>
  </si>
  <si>
    <t>Dec/Des 2000</t>
  </si>
  <si>
    <t>30 Nov 2000</t>
  </si>
  <si>
    <t>Jan 2001</t>
  </si>
  <si>
    <t>31 Jan 2001</t>
  </si>
  <si>
    <t>31 Dec/Des 2000</t>
  </si>
  <si>
    <t>Feb 2001</t>
  </si>
  <si>
    <t>Surplus (-)/Tekort (+)</t>
  </si>
  <si>
    <t>1 Oct/Okt 2000</t>
  </si>
  <si>
    <t>1 Nov 2000</t>
  </si>
  <si>
    <t>1 Dec/Des 2000</t>
  </si>
  <si>
    <t>1 Jan 2001</t>
  </si>
  <si>
    <t>1 Feb 2001</t>
  </si>
  <si>
    <t>(d) Uitvoere</t>
  </si>
  <si>
    <t>(e) Diverse</t>
  </si>
  <si>
    <t>(b) Acquisition</t>
  </si>
  <si>
    <t>Imports destined for RSA</t>
  </si>
  <si>
    <t xml:space="preserve"> </t>
  </si>
  <si>
    <t>Seed for planting purposes</t>
  </si>
  <si>
    <t>Saad vir plantdoeleindes</t>
  </si>
  <si>
    <t>28 Feb 2001</t>
  </si>
  <si>
    <t>ton</t>
  </si>
  <si>
    <t>'000t</t>
  </si>
  <si>
    <t>SMI-042001                                           Monthly announcement of information /Maandelikse bekendmaking van inligting (1)                                                    02/05/2001</t>
  </si>
  <si>
    <t>GROUNDNUTS/GRONDBONE - 2000/2001 Year(Mar -Feb) FINAL /2000/2001 Jaar (Mrt - Feb) FINAAL (2)</t>
  </si>
  <si>
    <t xml:space="preserve">PS !!!! </t>
  </si>
  <si>
    <t>Mar/Mrt 2000</t>
  </si>
  <si>
    <t>Apr 2000</t>
  </si>
  <si>
    <t>May/Mei 2000</t>
  </si>
  <si>
    <t>Jun 2000</t>
  </si>
  <si>
    <t>Jul 2000</t>
  </si>
  <si>
    <t>Aug 2000</t>
  </si>
  <si>
    <t>Sep 2000</t>
  </si>
  <si>
    <t>NB !!!!</t>
  </si>
  <si>
    <t>Mar/Mrt  2000- Febr 2001</t>
  </si>
  <si>
    <t>INLIGTING MET</t>
  </si>
  <si>
    <t xml:space="preserve">ACCORDING TO THE </t>
  </si>
  <si>
    <t>Eat</t>
  </si>
  <si>
    <t>Crush</t>
  </si>
  <si>
    <t>BETREKKING TOT DIE</t>
  </si>
  <si>
    <t>NEW RETURN SYSTEM</t>
  </si>
  <si>
    <t>Eet</t>
  </si>
  <si>
    <t>Pers</t>
  </si>
  <si>
    <t>NUWE OPGAWESTELSEL</t>
  </si>
  <si>
    <t>1 Mar/Mrt 2000</t>
  </si>
  <si>
    <t>1 Apr 2000</t>
  </si>
  <si>
    <t>1 May/Mei 2000</t>
  </si>
  <si>
    <t>1 Jun 2000</t>
  </si>
  <si>
    <t>1 Jul 2000</t>
  </si>
  <si>
    <t>1 Aug 2000</t>
  </si>
  <si>
    <t>1 Sep 2000</t>
  </si>
  <si>
    <t xml:space="preserve">(a) Opening stock </t>
  </si>
  <si>
    <t xml:space="preserve">(a) Beginvoorraad  </t>
  </si>
  <si>
    <t>(a)Beginvoorraad</t>
  </si>
  <si>
    <t>Prog Mar/Mrt 2000 -Feb 2001</t>
  </si>
  <si>
    <t>Deliveries directly from farms(3)</t>
  </si>
  <si>
    <t>Lewerings direk vanaf plase (3)</t>
  </si>
  <si>
    <t xml:space="preserve"> Invoere bestem vir  RSA </t>
  </si>
  <si>
    <t>Oil &amp; Oilcake</t>
  </si>
  <si>
    <t>Olie &amp; Oliekoek</t>
  </si>
  <si>
    <t>Peanut Butter</t>
  </si>
  <si>
    <t>Grondboonbotter</t>
  </si>
  <si>
    <t>Direct edible market</t>
  </si>
  <si>
    <t>Direkte eetmark</t>
  </si>
  <si>
    <t>Whole groundnuts</t>
  </si>
  <si>
    <t>Heel grondbone</t>
  </si>
  <si>
    <t>Net dispatches(+)/Receipts (-) (5)</t>
  </si>
  <si>
    <t>Netto versendings(+)/Ontvangstes(-) (5)</t>
  </si>
  <si>
    <r>
      <t>Surplus (-)/Deficit (+)</t>
    </r>
    <r>
      <rPr>
        <sz val="16"/>
        <rFont val="Arial"/>
        <family val="2"/>
      </rPr>
      <t xml:space="preserve"> </t>
    </r>
  </si>
  <si>
    <t>31 Mar/Mrt 2000</t>
  </si>
  <si>
    <t>30 Apr 2000</t>
  </si>
  <si>
    <t>31 May/Mei 2000</t>
  </si>
  <si>
    <t>30 Jun 2000</t>
  </si>
  <si>
    <t>31 Jul 2000</t>
  </si>
  <si>
    <t>31 Aug 2000</t>
  </si>
  <si>
    <t>30 Sep 2000</t>
  </si>
  <si>
    <r>
      <t>(f) Unutilised stock</t>
    </r>
    <r>
      <rPr>
        <sz val="16"/>
        <rFont val="Arial"/>
        <family val="2"/>
      </rPr>
      <t>(a+b-c-d-e)</t>
    </r>
  </si>
  <si>
    <r>
      <t>(f) Onaangewende voorraad</t>
    </r>
    <r>
      <rPr>
        <sz val="16"/>
        <rFont val="Arial"/>
        <family val="2"/>
      </rPr>
      <t xml:space="preserve"> (a+b-c-d-e) </t>
    </r>
  </si>
  <si>
    <t xml:space="preserve">(g) Stock stored at: </t>
  </si>
  <si>
    <t xml:space="preserve">(g) Voorraad geberg by: </t>
  </si>
  <si>
    <t>The new system reports on the actual movement of groundnuts./Die nuwe stelsel rapporteer oor die fisiese beweging van grondbone.</t>
  </si>
  <si>
    <t>Opening stock includes all stocks in commercial structures irrespective of ownership./Beginvoorraad sluit alle voorraad in kommersiële strukture in ongeag eienaarskap.</t>
  </si>
  <si>
    <t>(4)   Producer deliveries directly from farms./Produsentelewerings direk vanaf plase:</t>
  </si>
  <si>
    <t>Feb 2000</t>
  </si>
  <si>
    <t>Mar/Mrt 2000 - Jan 2001</t>
  </si>
  <si>
    <t>122 346</t>
  </si>
  <si>
    <t>Some collaborators are currently experiencing computer problems, causing difficulty in the supply of detail information./Van die medewerkers ondervind tans rekenaar probleme wat die verskaffing van detail inligting bemoeilik.</t>
  </si>
</sst>
</file>

<file path=xl/styles.xml><?xml version="1.0" encoding="utf-8"?>
<styleSheet xmlns="http://schemas.openxmlformats.org/spreadsheetml/2006/main">
  <numFmts count="3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0.000"/>
    <numFmt numFmtId="180" formatCode="0.0000"/>
    <numFmt numFmtId="181" formatCode="&quot;Yes&quot;;&quot;Yes&quot;;&quot;No&quot;"/>
    <numFmt numFmtId="182" formatCode="&quot;True&quot;;&quot;True&quot;;&quot;False&quot;"/>
    <numFmt numFmtId="183" formatCode="&quot;On&quot;;&quot;On&quot;;&quot;Off&quot;"/>
    <numFmt numFmtId="184" formatCode="#,##0.0"/>
    <numFmt numFmtId="185" formatCode="#,##0.000"/>
  </numFmts>
  <fonts count="16">
    <font>
      <sz val="10"/>
      <name val="Arial"/>
      <family val="0"/>
    </font>
    <font>
      <b/>
      <sz val="12"/>
      <name val="Arial"/>
      <family val="2"/>
    </font>
    <font>
      <sz val="12"/>
      <name val="Arial"/>
      <family val="2"/>
    </font>
    <font>
      <u val="single"/>
      <sz val="10"/>
      <color indexed="12"/>
      <name val="Arial"/>
      <family val="0"/>
    </font>
    <font>
      <u val="single"/>
      <sz val="10"/>
      <color indexed="36"/>
      <name val="Arial"/>
      <family val="0"/>
    </font>
    <font>
      <b/>
      <sz val="14"/>
      <name val="Arial"/>
      <family val="2"/>
    </font>
    <font>
      <b/>
      <sz val="18"/>
      <name val="Verdana"/>
      <family val="2"/>
    </font>
    <font>
      <b/>
      <sz val="16"/>
      <name val="Verdana"/>
      <family val="2"/>
    </font>
    <font>
      <sz val="13"/>
      <name val="Arial"/>
      <family val="2"/>
    </font>
    <font>
      <sz val="11"/>
      <name val="Arial"/>
      <family val="2"/>
    </font>
    <font>
      <b/>
      <sz val="13"/>
      <name val="Arial"/>
      <family val="2"/>
    </font>
    <font>
      <sz val="12"/>
      <name val="Verdana"/>
      <family val="2"/>
    </font>
    <font>
      <sz val="16"/>
      <name val="Verdana"/>
      <family val="2"/>
    </font>
    <font>
      <sz val="16"/>
      <name val="Arial"/>
      <family val="2"/>
    </font>
    <font>
      <b/>
      <sz val="16"/>
      <name val="Arial"/>
      <family val="2"/>
    </font>
    <font>
      <i/>
      <sz val="16"/>
      <name val="Arial"/>
      <family val="2"/>
    </font>
  </fonts>
  <fills count="3">
    <fill>
      <patternFill/>
    </fill>
    <fill>
      <patternFill patternType="gray125"/>
    </fill>
    <fill>
      <patternFill patternType="solid">
        <fgColor indexed="9"/>
        <bgColor indexed="64"/>
      </patternFill>
    </fill>
  </fills>
  <borders count="59">
    <border>
      <left/>
      <right/>
      <top/>
      <bottom/>
      <diagonal/>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ck"/>
      <top style="medium"/>
      <bottom>
        <color indexed="63"/>
      </bottom>
    </border>
    <border>
      <left style="thin"/>
      <right style="thin"/>
      <top>
        <color indexed="63"/>
      </top>
      <bottom>
        <color indexed="63"/>
      </bottom>
    </border>
    <border>
      <left style="medium"/>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thin"/>
      <top style="medium"/>
      <bottom style="thin"/>
    </border>
    <border>
      <left>
        <color indexed="63"/>
      </left>
      <right style="thin"/>
      <top style="medium"/>
      <bottom style="thin"/>
    </border>
    <border>
      <left style="medium"/>
      <right>
        <color indexed="63"/>
      </right>
      <top style="medium"/>
      <bottom style="thin"/>
    </border>
    <border>
      <left style="thin"/>
      <right style="thin"/>
      <top style="medium"/>
      <bottom style="thin"/>
    </border>
    <border>
      <left style="thin"/>
      <right style="medium"/>
      <top>
        <color indexed="63"/>
      </top>
      <bottom>
        <color indexed="63"/>
      </bottom>
    </border>
    <border>
      <left>
        <color indexed="63"/>
      </left>
      <right style="medium"/>
      <top style="medium"/>
      <bottom style="thin"/>
    </border>
    <border>
      <left style="thin"/>
      <right style="medium"/>
      <top style="thin"/>
      <bottom>
        <color indexed="63"/>
      </bottom>
    </border>
    <border>
      <left>
        <color indexed="63"/>
      </left>
      <right style="medium"/>
      <top style="thin"/>
      <bottom>
        <color indexed="63"/>
      </bottom>
    </border>
    <border>
      <left style="thin"/>
      <right style="medium"/>
      <top style="medium"/>
      <bottom style="thin"/>
    </border>
    <border>
      <left>
        <color indexed="63"/>
      </left>
      <right style="thin"/>
      <top style="thin"/>
      <bottom style="thin"/>
    </border>
    <border>
      <left style="thick"/>
      <right>
        <color indexed="63"/>
      </right>
      <top style="thin"/>
      <bottom>
        <color indexed="63"/>
      </bottom>
    </border>
    <border>
      <left style="thin"/>
      <right style="medium"/>
      <top>
        <color indexed="63"/>
      </top>
      <bottom style="thin"/>
    </border>
    <border>
      <left style="thin"/>
      <right style="thin"/>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10">
    <xf numFmtId="0" fontId="0" fillId="0" borderId="0" xfId="0" applyAlignment="1">
      <alignment/>
    </xf>
    <xf numFmtId="0" fontId="1" fillId="0" borderId="1"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17" fontId="2" fillId="0" borderId="5" xfId="0" applyNumberFormat="1" applyFont="1" applyBorder="1" applyAlignment="1">
      <alignment horizontal="center"/>
    </xf>
    <xf numFmtId="17" fontId="1" fillId="0" borderId="8" xfId="0" applyNumberFormat="1" applyFont="1" applyBorder="1" applyAlignment="1">
      <alignment horizontal="center"/>
    </xf>
    <xf numFmtId="17" fontId="1" fillId="0" borderId="2" xfId="0" applyNumberFormat="1" applyFont="1" applyBorder="1" applyAlignment="1">
      <alignment horizontal="center"/>
    </xf>
    <xf numFmtId="0" fontId="11" fillId="0" borderId="2" xfId="0" applyFont="1" applyBorder="1" applyAlignment="1">
      <alignment/>
    </xf>
    <xf numFmtId="0" fontId="8" fillId="0" borderId="9" xfId="0" applyNumberFormat="1" applyFont="1" applyBorder="1" applyAlignment="1">
      <alignment horizontal="center"/>
    </xf>
    <xf numFmtId="0" fontId="8" fillId="0" borderId="5" xfId="0" applyNumberFormat="1" applyFont="1" applyBorder="1" applyAlignment="1">
      <alignment horizontal="center"/>
    </xf>
    <xf numFmtId="0" fontId="8" fillId="0" borderId="10" xfId="0" applyNumberFormat="1" applyFont="1" applyBorder="1" applyAlignment="1">
      <alignment horizontal="center"/>
    </xf>
    <xf numFmtId="0" fontId="12" fillId="0" borderId="0" xfId="0" applyFont="1" applyBorder="1" applyAlignment="1">
      <alignment/>
    </xf>
    <xf numFmtId="0" fontId="8" fillId="0" borderId="11" xfId="0" applyNumberFormat="1" applyFont="1" applyBorder="1" applyAlignment="1">
      <alignment horizontal="center"/>
    </xf>
    <xf numFmtId="0" fontId="8" fillId="0" borderId="12" xfId="0" applyNumberFormat="1" applyFont="1" applyBorder="1" applyAlignment="1">
      <alignment horizontal="center"/>
    </xf>
    <xf numFmtId="0" fontId="8" fillId="0" borderId="4" xfId="0" applyNumberFormat="1" applyFont="1" applyBorder="1" applyAlignment="1">
      <alignment horizontal="center"/>
    </xf>
    <xf numFmtId="0" fontId="8" fillId="0" borderId="13" xfId="0" applyNumberFormat="1" applyFont="1" applyBorder="1" applyAlignment="1">
      <alignment horizontal="center"/>
    </xf>
    <xf numFmtId="0" fontId="8" fillId="0" borderId="1" xfId="0" applyNumberFormat="1" applyFont="1" applyBorder="1" applyAlignment="1">
      <alignment horizontal="center"/>
    </xf>
    <xf numFmtId="0" fontId="8" fillId="0" borderId="0" xfId="0" applyNumberFormat="1" applyFont="1" applyBorder="1" applyAlignment="1">
      <alignment horizontal="center"/>
    </xf>
    <xf numFmtId="0" fontId="8" fillId="0" borderId="8" xfId="0" applyNumberFormat="1" applyFont="1" applyBorder="1" applyAlignment="1">
      <alignment horizontal="center"/>
    </xf>
    <xf numFmtId="0" fontId="8" fillId="0" borderId="14" xfId="0" applyNumberFormat="1" applyFont="1" applyBorder="1" applyAlignment="1">
      <alignment horizontal="center"/>
    </xf>
    <xf numFmtId="0" fontId="12" fillId="0" borderId="1" xfId="0" applyFont="1" applyBorder="1" applyAlignment="1">
      <alignment/>
    </xf>
    <xf numFmtId="17" fontId="8" fillId="0" borderId="15" xfId="0" applyNumberFormat="1"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8" fillId="0" borderId="9" xfId="0" applyFont="1" applyBorder="1" applyAlignment="1">
      <alignment horizontal="center"/>
    </xf>
    <xf numFmtId="0" fontId="8" fillId="0" borderId="16" xfId="0" applyFont="1" applyBorder="1" applyAlignment="1">
      <alignment horizontal="center"/>
    </xf>
    <xf numFmtId="0" fontId="8" fillId="0" borderId="5" xfId="0" applyFont="1" applyBorder="1" applyAlignment="1">
      <alignment horizontal="center"/>
    </xf>
    <xf numFmtId="0" fontId="8" fillId="0" borderId="17" xfId="0" applyFont="1" applyBorder="1" applyAlignment="1">
      <alignment horizontal="center"/>
    </xf>
    <xf numFmtId="17" fontId="1" fillId="0" borderId="0" xfId="0" applyNumberFormat="1" applyFont="1" applyBorder="1" applyAlignment="1">
      <alignment horizontal="center"/>
    </xf>
    <xf numFmtId="0" fontId="2" fillId="0" borderId="18" xfId="0" applyFont="1" applyBorder="1" applyAlignment="1">
      <alignment horizontal="center"/>
    </xf>
    <xf numFmtId="0" fontId="13" fillId="0" borderId="0" xfId="0" applyFont="1" applyBorder="1" applyAlignment="1">
      <alignment/>
    </xf>
    <xf numFmtId="0" fontId="14" fillId="0" borderId="1" xfId="0" applyFont="1" applyBorder="1" applyAlignment="1">
      <alignment/>
    </xf>
    <xf numFmtId="0" fontId="14" fillId="0" borderId="0" xfId="0" applyFont="1" applyAlignment="1">
      <alignment/>
    </xf>
    <xf numFmtId="178" fontId="13" fillId="0" borderId="19" xfId="0" applyNumberFormat="1" applyFont="1" applyBorder="1" applyAlignment="1">
      <alignment/>
    </xf>
    <xf numFmtId="178" fontId="13" fillId="0" borderId="20" xfId="0" applyNumberFormat="1" applyFont="1" applyBorder="1" applyAlignment="1">
      <alignment/>
    </xf>
    <xf numFmtId="178" fontId="13" fillId="0" borderId="21" xfId="0" applyNumberFormat="1" applyFont="1" applyBorder="1" applyAlignment="1">
      <alignment/>
    </xf>
    <xf numFmtId="178" fontId="13" fillId="0" borderId="7" xfId="0" applyNumberFormat="1" applyFont="1" applyBorder="1" applyAlignment="1">
      <alignment/>
    </xf>
    <xf numFmtId="0" fontId="13" fillId="0" borderId="20" xfId="0" applyFont="1" applyBorder="1" applyAlignment="1">
      <alignment/>
    </xf>
    <xf numFmtId="0" fontId="13" fillId="0" borderId="22" xfId="0" applyFont="1" applyBorder="1" applyAlignment="1">
      <alignment/>
    </xf>
    <xf numFmtId="0" fontId="14" fillId="0" borderId="1" xfId="0" applyFont="1" applyBorder="1" applyAlignment="1">
      <alignment horizontal="right"/>
    </xf>
    <xf numFmtId="0" fontId="14" fillId="0" borderId="0" xfId="0" applyFont="1" applyBorder="1" applyAlignment="1">
      <alignment horizontal="right"/>
    </xf>
    <xf numFmtId="0" fontId="14" fillId="0" borderId="4" xfId="0" applyFont="1" applyBorder="1" applyAlignment="1">
      <alignment horizontal="right"/>
    </xf>
    <xf numFmtId="0" fontId="13" fillId="0" borderId="0" xfId="0" applyFont="1" applyAlignment="1">
      <alignment/>
    </xf>
    <xf numFmtId="1" fontId="13" fillId="0" borderId="7" xfId="0" applyNumberFormat="1" applyFont="1" applyBorder="1" applyAlignment="1">
      <alignment horizontal="center"/>
    </xf>
    <xf numFmtId="0" fontId="13" fillId="0" borderId="0" xfId="0" applyFont="1" applyBorder="1" applyAlignment="1">
      <alignment horizontal="right"/>
    </xf>
    <xf numFmtId="0" fontId="13" fillId="0" borderId="4" xfId="0" applyFont="1" applyBorder="1" applyAlignment="1">
      <alignment/>
    </xf>
    <xf numFmtId="0" fontId="13" fillId="0" borderId="13"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5" fillId="0" borderId="25" xfId="0" applyFont="1" applyBorder="1" applyAlignment="1">
      <alignment/>
    </xf>
    <xf numFmtId="178" fontId="13" fillId="0" borderId="11" xfId="0" applyNumberFormat="1" applyFont="1" applyBorder="1" applyAlignment="1">
      <alignment/>
    </xf>
    <xf numFmtId="178" fontId="13" fillId="0" borderId="13" xfId="0" applyNumberFormat="1" applyFont="1" applyBorder="1" applyAlignment="1">
      <alignment/>
    </xf>
    <xf numFmtId="178" fontId="13" fillId="0" borderId="8" xfId="0" applyNumberFormat="1" applyFont="1" applyBorder="1" applyAlignment="1">
      <alignment/>
    </xf>
    <xf numFmtId="178" fontId="13" fillId="0" borderId="12" xfId="0" applyNumberFormat="1" applyFont="1" applyBorder="1" applyAlignment="1">
      <alignment/>
    </xf>
    <xf numFmtId="0" fontId="13" fillId="0" borderId="26" xfId="0" applyFont="1" applyBorder="1" applyAlignment="1">
      <alignment/>
    </xf>
    <xf numFmtId="178" fontId="13" fillId="2" borderId="0" xfId="0" applyNumberFormat="1" applyFont="1" applyFill="1" applyBorder="1" applyAlignment="1">
      <alignment/>
    </xf>
    <xf numFmtId="178" fontId="13" fillId="0" borderId="15" xfId="0" applyNumberFormat="1" applyFont="1" applyBorder="1" applyAlignment="1">
      <alignment/>
    </xf>
    <xf numFmtId="178" fontId="13" fillId="0" borderId="6" xfId="0" applyNumberFormat="1" applyFont="1" applyBorder="1" applyAlignment="1">
      <alignment/>
    </xf>
    <xf numFmtId="178" fontId="13" fillId="0" borderId="9" xfId="0" applyNumberFormat="1" applyFont="1" applyBorder="1" applyAlignment="1">
      <alignment/>
    </xf>
    <xf numFmtId="178" fontId="13" fillId="0" borderId="16" xfId="0" applyNumberFormat="1" applyFont="1" applyBorder="1" applyAlignment="1">
      <alignment/>
    </xf>
    <xf numFmtId="0" fontId="13" fillId="0" borderId="6" xfId="0" applyFont="1" applyBorder="1" applyAlignment="1">
      <alignment/>
    </xf>
    <xf numFmtId="0" fontId="13" fillId="0" borderId="18" xfId="0" applyFont="1" applyBorder="1" applyAlignment="1">
      <alignment/>
    </xf>
    <xf numFmtId="178" fontId="13" fillId="0" borderId="0" xfId="0" applyNumberFormat="1" applyFont="1" applyBorder="1" applyAlignment="1">
      <alignment/>
    </xf>
    <xf numFmtId="1" fontId="13" fillId="0" borderId="0" xfId="0" applyNumberFormat="1" applyFont="1" applyBorder="1" applyAlignment="1">
      <alignment/>
    </xf>
    <xf numFmtId="0" fontId="13" fillId="0" borderId="0" xfId="0" applyFont="1" applyBorder="1" applyAlignment="1">
      <alignment horizontal="center"/>
    </xf>
    <xf numFmtId="0" fontId="13" fillId="2" borderId="0" xfId="0" applyFont="1" applyFill="1" applyBorder="1" applyAlignment="1">
      <alignment/>
    </xf>
    <xf numFmtId="0" fontId="14" fillId="2" borderId="1" xfId="0" applyFont="1" applyFill="1" applyBorder="1" applyAlignment="1">
      <alignment/>
    </xf>
    <xf numFmtId="0" fontId="13" fillId="2" borderId="27" xfId="0" applyFont="1" applyFill="1" applyBorder="1" applyAlignment="1">
      <alignment/>
    </xf>
    <xf numFmtId="0" fontId="15" fillId="2" borderId="24" xfId="0" applyFont="1" applyFill="1" applyBorder="1" applyAlignment="1">
      <alignment/>
    </xf>
    <xf numFmtId="0" fontId="15" fillId="2" borderId="25" xfId="0" applyFont="1" applyFill="1" applyBorder="1" applyAlignment="1">
      <alignment/>
    </xf>
    <xf numFmtId="0" fontId="15" fillId="2" borderId="28" xfId="0" applyFont="1" applyFill="1" applyBorder="1" applyAlignment="1">
      <alignment/>
    </xf>
    <xf numFmtId="178" fontId="13" fillId="2" borderId="29" xfId="0" applyNumberFormat="1" applyFont="1" applyFill="1" applyBorder="1" applyAlignment="1">
      <alignment/>
    </xf>
    <xf numFmtId="178" fontId="13" fillId="2" borderId="30" xfId="0" applyNumberFormat="1" applyFont="1" applyFill="1" applyBorder="1" applyAlignment="1">
      <alignment/>
    </xf>
    <xf numFmtId="0" fontId="13" fillId="2" borderId="30" xfId="0" applyFont="1" applyFill="1" applyBorder="1" applyAlignment="1">
      <alignment/>
    </xf>
    <xf numFmtId="0" fontId="13" fillId="2" borderId="24" xfId="0" applyFont="1" applyFill="1" applyBorder="1" applyAlignment="1">
      <alignment/>
    </xf>
    <xf numFmtId="0" fontId="13" fillId="2" borderId="31" xfId="0" applyFont="1" applyFill="1" applyBorder="1" applyAlignment="1">
      <alignment horizontal="center"/>
    </xf>
    <xf numFmtId="0" fontId="13" fillId="2" borderId="4" xfId="0" applyFont="1" applyFill="1" applyBorder="1" applyAlignment="1">
      <alignment/>
    </xf>
    <xf numFmtId="0" fontId="13" fillId="2" borderId="0" xfId="0" applyFont="1" applyFill="1" applyAlignment="1">
      <alignment/>
    </xf>
    <xf numFmtId="0" fontId="13" fillId="2" borderId="32" xfId="0" applyFont="1" applyFill="1" applyBorder="1" applyAlignment="1">
      <alignment/>
    </xf>
    <xf numFmtId="0" fontId="15" fillId="2" borderId="32" xfId="0" applyFont="1" applyFill="1" applyBorder="1" applyAlignment="1">
      <alignment/>
    </xf>
    <xf numFmtId="0" fontId="15" fillId="2" borderId="0" xfId="0" applyFont="1" applyFill="1" applyBorder="1" applyAlignment="1">
      <alignment/>
    </xf>
    <xf numFmtId="0" fontId="15" fillId="2" borderId="1" xfId="0" applyFont="1" applyFill="1" applyBorder="1" applyAlignment="1">
      <alignment/>
    </xf>
    <xf numFmtId="178" fontId="13" fillId="2" borderId="33" xfId="0" applyNumberFormat="1" applyFont="1" applyFill="1" applyBorder="1" applyAlignment="1">
      <alignment/>
    </xf>
    <xf numFmtId="178" fontId="13" fillId="2" borderId="31" xfId="0" applyNumberFormat="1" applyFont="1" applyFill="1" applyBorder="1" applyAlignment="1">
      <alignment/>
    </xf>
    <xf numFmtId="0" fontId="13" fillId="2" borderId="31" xfId="0" applyFont="1" applyFill="1" applyBorder="1" applyAlignment="1">
      <alignment/>
    </xf>
    <xf numFmtId="0" fontId="13" fillId="0" borderId="0" xfId="0" applyFont="1" applyFill="1" applyBorder="1" applyAlignment="1">
      <alignment/>
    </xf>
    <xf numFmtId="0" fontId="14" fillId="0" borderId="1" xfId="0" applyFont="1" applyFill="1" applyBorder="1" applyAlignment="1">
      <alignment/>
    </xf>
    <xf numFmtId="0" fontId="13" fillId="0" borderId="32" xfId="0" applyFont="1" applyFill="1" applyBorder="1" applyAlignment="1">
      <alignment/>
    </xf>
    <xf numFmtId="0" fontId="15" fillId="0" borderId="34" xfId="0" applyFont="1" applyFill="1" applyBorder="1" applyAlignment="1">
      <alignment/>
    </xf>
    <xf numFmtId="0" fontId="15" fillId="0" borderId="35" xfId="0" applyFont="1" applyFill="1" applyBorder="1" applyAlignment="1">
      <alignment/>
    </xf>
    <xf numFmtId="0" fontId="15" fillId="0" borderId="36" xfId="0" applyFont="1" applyFill="1" applyBorder="1" applyAlignment="1">
      <alignment/>
    </xf>
    <xf numFmtId="178" fontId="13" fillId="0" borderId="37" xfId="0" applyNumberFormat="1" applyFont="1" applyFill="1" applyBorder="1" applyAlignment="1">
      <alignment/>
    </xf>
    <xf numFmtId="178" fontId="13" fillId="0" borderId="38" xfId="0" applyNumberFormat="1" applyFont="1" applyFill="1" applyBorder="1" applyAlignment="1">
      <alignment/>
    </xf>
    <xf numFmtId="0" fontId="13" fillId="0" borderId="38" xfId="0" applyFont="1" applyFill="1" applyBorder="1" applyAlignment="1">
      <alignment/>
    </xf>
    <xf numFmtId="0" fontId="13" fillId="0" borderId="34" xfId="0" applyFont="1" applyFill="1" applyBorder="1" applyAlignment="1">
      <alignment/>
    </xf>
    <xf numFmtId="0" fontId="13" fillId="0" borderId="27" xfId="0" applyFont="1" applyFill="1" applyBorder="1" applyAlignment="1">
      <alignment horizontal="center"/>
    </xf>
    <xf numFmtId="0" fontId="13" fillId="0" borderId="4" xfId="0" applyFont="1" applyFill="1" applyBorder="1" applyAlignment="1">
      <alignment/>
    </xf>
    <xf numFmtId="0" fontId="13" fillId="0" borderId="0" xfId="0" applyFont="1" applyFill="1" applyAlignment="1">
      <alignment/>
    </xf>
    <xf numFmtId="0" fontId="13" fillId="0" borderId="32" xfId="0" applyFont="1" applyBorder="1" applyAlignment="1">
      <alignment horizontal="left"/>
    </xf>
    <xf numFmtId="0" fontId="13" fillId="0" borderId="0" xfId="0" applyFont="1" applyBorder="1" applyAlignment="1">
      <alignment horizontal="left"/>
    </xf>
    <xf numFmtId="178" fontId="13" fillId="0" borderId="33" xfId="0" applyNumberFormat="1" applyFont="1" applyBorder="1" applyAlignment="1">
      <alignment/>
    </xf>
    <xf numFmtId="178" fontId="13" fillId="0" borderId="31" xfId="0" applyNumberFormat="1" applyFont="1" applyBorder="1" applyAlignment="1">
      <alignment/>
    </xf>
    <xf numFmtId="178" fontId="13" fillId="0" borderId="29" xfId="0" applyNumberFormat="1" applyFont="1" applyBorder="1" applyAlignment="1">
      <alignment/>
    </xf>
    <xf numFmtId="178" fontId="13" fillId="0" borderId="39" xfId="0" applyNumberFormat="1" applyFont="1" applyBorder="1" applyAlignment="1">
      <alignment/>
    </xf>
    <xf numFmtId="0" fontId="13" fillId="0" borderId="31" xfId="0" applyFont="1" applyBorder="1" applyAlignment="1">
      <alignment/>
    </xf>
    <xf numFmtId="0" fontId="13" fillId="0" borderId="32" xfId="0" applyFont="1" applyBorder="1" applyAlignment="1">
      <alignment/>
    </xf>
    <xf numFmtId="0" fontId="13" fillId="0" borderId="1" xfId="0" applyFont="1" applyBorder="1" applyAlignment="1">
      <alignment horizontal="right"/>
    </xf>
    <xf numFmtId="178" fontId="13" fillId="0" borderId="27" xfId="0" applyNumberFormat="1" applyFont="1" applyBorder="1" applyAlignment="1">
      <alignment/>
    </xf>
    <xf numFmtId="178" fontId="13" fillId="2" borderId="15" xfId="0" applyNumberFormat="1" applyFont="1" applyFill="1" applyBorder="1" applyAlignment="1">
      <alignment/>
    </xf>
    <xf numFmtId="178" fontId="13" fillId="2" borderId="6" xfId="0" applyNumberFormat="1" applyFont="1" applyFill="1" applyBorder="1" applyAlignment="1">
      <alignment/>
    </xf>
    <xf numFmtId="178" fontId="13" fillId="2" borderId="16" xfId="0" applyNumberFormat="1" applyFont="1" applyFill="1" applyBorder="1" applyAlignment="1">
      <alignment/>
    </xf>
    <xf numFmtId="0" fontId="13" fillId="2" borderId="6" xfId="0" applyFont="1" applyFill="1" applyBorder="1" applyAlignment="1">
      <alignment/>
    </xf>
    <xf numFmtId="0" fontId="13" fillId="2" borderId="18" xfId="0" applyFont="1" applyFill="1" applyBorder="1" applyAlignment="1">
      <alignment/>
    </xf>
    <xf numFmtId="0" fontId="13" fillId="2" borderId="9" xfId="0" applyFont="1" applyFill="1" applyBorder="1" applyAlignment="1">
      <alignment horizontal="right"/>
    </xf>
    <xf numFmtId="0" fontId="13" fillId="2" borderId="35" xfId="0" applyFont="1" applyFill="1" applyBorder="1" applyAlignment="1">
      <alignment horizontal="right"/>
    </xf>
    <xf numFmtId="1" fontId="13" fillId="0" borderId="5" xfId="0" applyNumberFormat="1" applyFont="1" applyBorder="1" applyAlignment="1">
      <alignment/>
    </xf>
    <xf numFmtId="0" fontId="15" fillId="0" borderId="40" xfId="0" applyFont="1" applyFill="1" applyBorder="1" applyAlignment="1">
      <alignment/>
    </xf>
    <xf numFmtId="0" fontId="13" fillId="0" borderId="41" xfId="0" applyFont="1" applyFill="1" applyBorder="1" applyAlignment="1">
      <alignment/>
    </xf>
    <xf numFmtId="178" fontId="13" fillId="0" borderId="19" xfId="0" applyNumberFormat="1" applyFont="1" applyFill="1" applyBorder="1" applyAlignment="1">
      <alignment/>
    </xf>
    <xf numFmtId="178" fontId="13" fillId="0" borderId="20" xfId="0" applyNumberFormat="1" applyFont="1" applyFill="1" applyBorder="1" applyAlignment="1">
      <alignment/>
    </xf>
    <xf numFmtId="178" fontId="13" fillId="0" borderId="42" xfId="0" applyNumberFormat="1" applyFont="1" applyFill="1" applyBorder="1" applyAlignment="1">
      <alignment/>
    </xf>
    <xf numFmtId="178" fontId="13" fillId="0" borderId="43" xfId="0" applyNumberFormat="1" applyFont="1" applyFill="1" applyBorder="1" applyAlignment="1">
      <alignment/>
    </xf>
    <xf numFmtId="0" fontId="13" fillId="0" borderId="31" xfId="0" applyFont="1" applyFill="1" applyBorder="1" applyAlignment="1">
      <alignment/>
    </xf>
    <xf numFmtId="0" fontId="13" fillId="2" borderId="25" xfId="0" applyFont="1" applyFill="1" applyBorder="1" applyAlignment="1">
      <alignment/>
    </xf>
    <xf numFmtId="178" fontId="13" fillId="2" borderId="2" xfId="0" applyNumberFormat="1" applyFont="1" applyFill="1" applyBorder="1" applyAlignment="1">
      <alignment/>
    </xf>
    <xf numFmtId="178" fontId="13" fillId="2" borderId="12" xfId="0" applyNumberFormat="1" applyFont="1" applyFill="1" applyBorder="1" applyAlignment="1">
      <alignment/>
    </xf>
    <xf numFmtId="0" fontId="15" fillId="2" borderId="34" xfId="0" applyFont="1" applyFill="1" applyBorder="1" applyAlignment="1">
      <alignment/>
    </xf>
    <xf numFmtId="0" fontId="13" fillId="2" borderId="35" xfId="0" applyFont="1" applyFill="1" applyBorder="1" applyAlignment="1">
      <alignment/>
    </xf>
    <xf numFmtId="178" fontId="13" fillId="2" borderId="9" xfId="0" applyNumberFormat="1" applyFont="1" applyFill="1" applyBorder="1" applyAlignment="1">
      <alignment/>
    </xf>
    <xf numFmtId="0" fontId="13" fillId="0" borderId="7" xfId="0" applyFont="1" applyBorder="1" applyAlignment="1">
      <alignment/>
    </xf>
    <xf numFmtId="0" fontId="14" fillId="0" borderId="8" xfId="0" applyFont="1" applyBorder="1" applyAlignment="1">
      <alignment/>
    </xf>
    <xf numFmtId="0" fontId="13" fillId="0" borderId="2" xfId="0" applyFont="1" applyBorder="1" applyAlignment="1">
      <alignment/>
    </xf>
    <xf numFmtId="0" fontId="13" fillId="0" borderId="7" xfId="0" applyFont="1" applyBorder="1" applyAlignment="1">
      <alignment horizontal="center"/>
    </xf>
    <xf numFmtId="1" fontId="13" fillId="0" borderId="31" xfId="0" applyNumberFormat="1" applyFont="1" applyBorder="1" applyAlignment="1">
      <alignment/>
    </xf>
    <xf numFmtId="1" fontId="13" fillId="0" borderId="32" xfId="0" applyNumberFormat="1" applyFont="1" applyBorder="1" applyAlignment="1">
      <alignment/>
    </xf>
    <xf numFmtId="0" fontId="13" fillId="0" borderId="1" xfId="0" applyFont="1" applyBorder="1" applyAlignment="1">
      <alignment/>
    </xf>
    <xf numFmtId="0" fontId="15" fillId="0" borderId="24" xfId="0" applyFont="1" applyBorder="1" applyAlignment="1">
      <alignment/>
    </xf>
    <xf numFmtId="178" fontId="13" fillId="0" borderId="30" xfId="0" applyNumberFormat="1" applyFont="1" applyBorder="1" applyAlignment="1">
      <alignment/>
    </xf>
    <xf numFmtId="178" fontId="13" fillId="0" borderId="1" xfId="0" applyNumberFormat="1" applyFont="1" applyBorder="1" applyAlignment="1">
      <alignment/>
    </xf>
    <xf numFmtId="0" fontId="13" fillId="0" borderId="30" xfId="0" applyFont="1" applyBorder="1" applyAlignment="1">
      <alignment/>
    </xf>
    <xf numFmtId="0" fontId="15" fillId="0" borderId="34" xfId="0" applyFont="1" applyBorder="1" applyAlignment="1">
      <alignment/>
    </xf>
    <xf numFmtId="0" fontId="15" fillId="0" borderId="35" xfId="0" applyFont="1" applyBorder="1" applyAlignment="1">
      <alignment/>
    </xf>
    <xf numFmtId="0" fontId="13" fillId="0" borderId="35" xfId="0" applyFont="1" applyBorder="1" applyAlignment="1">
      <alignment/>
    </xf>
    <xf numFmtId="0" fontId="14" fillId="0" borderId="9" xfId="0" applyFont="1" applyBorder="1" applyAlignment="1">
      <alignment horizontal="left"/>
    </xf>
    <xf numFmtId="0" fontId="14" fillId="0" borderId="5" xfId="0" applyFont="1" applyBorder="1" applyAlignment="1">
      <alignment horizontal="left"/>
    </xf>
    <xf numFmtId="1" fontId="13" fillId="0" borderId="7" xfId="0" applyNumberFormat="1" applyFont="1" applyBorder="1" applyAlignment="1">
      <alignment/>
    </xf>
    <xf numFmtId="0" fontId="14" fillId="0" borderId="5" xfId="0" applyFont="1" applyBorder="1" applyAlignment="1" quotePrefix="1">
      <alignment horizontal="right"/>
    </xf>
    <xf numFmtId="0" fontId="14" fillId="0" borderId="5" xfId="0" applyFont="1" applyBorder="1" applyAlignment="1">
      <alignment horizontal="right"/>
    </xf>
    <xf numFmtId="0" fontId="13" fillId="0" borderId="10" xfId="0" applyFont="1" applyBorder="1" applyAlignment="1">
      <alignment/>
    </xf>
    <xf numFmtId="49" fontId="8" fillId="0" borderId="0" xfId="0" applyNumberFormat="1" applyFont="1" applyAlignment="1" quotePrefix="1">
      <alignment/>
    </xf>
    <xf numFmtId="49" fontId="8" fillId="0" borderId="0" xfId="0" applyNumberFormat="1" applyFont="1" applyAlignment="1">
      <alignment/>
    </xf>
    <xf numFmtId="0" fontId="8" fillId="0" borderId="0" xfId="0" applyFont="1" applyAlignment="1">
      <alignment/>
    </xf>
    <xf numFmtId="0" fontId="8" fillId="0" borderId="0" xfId="0" applyFont="1" applyFill="1" applyBorder="1" applyAlignment="1">
      <alignment/>
    </xf>
    <xf numFmtId="0" fontId="13" fillId="0" borderId="0" xfId="0" applyFont="1" applyAlignment="1">
      <alignment horizontal="left" indent="1"/>
    </xf>
    <xf numFmtId="0" fontId="8" fillId="0" borderId="0" xfId="0" applyFont="1" applyAlignment="1" quotePrefix="1">
      <alignment/>
    </xf>
    <xf numFmtId="0" fontId="8" fillId="0" borderId="0" xfId="0" applyFont="1" applyAlignment="1">
      <alignment/>
    </xf>
    <xf numFmtId="0" fontId="13" fillId="0" borderId="0" xfId="0" applyFont="1" applyAlignment="1">
      <alignment/>
    </xf>
    <xf numFmtId="0" fontId="8" fillId="0" borderId="0" xfId="0" applyFont="1" applyAlignment="1">
      <alignment horizontal="left"/>
    </xf>
    <xf numFmtId="17" fontId="8" fillId="0" borderId="0" xfId="0" applyNumberFormat="1" applyFont="1" applyAlignment="1" quotePrefix="1">
      <alignment horizontal="left"/>
    </xf>
    <xf numFmtId="0" fontId="8" fillId="0" borderId="0" xfId="0" applyFont="1" applyAlignment="1">
      <alignment horizontal="right"/>
    </xf>
    <xf numFmtId="179" fontId="8" fillId="0" borderId="0" xfId="0" applyNumberFormat="1" applyFont="1" applyAlignment="1">
      <alignment/>
    </xf>
    <xf numFmtId="0" fontId="13" fillId="0" borderId="0" xfId="0" applyFont="1" applyAlignment="1">
      <alignment horizontal="left"/>
    </xf>
    <xf numFmtId="179" fontId="13" fillId="0" borderId="0" xfId="0" applyNumberFormat="1" applyFont="1" applyAlignment="1">
      <alignment/>
    </xf>
    <xf numFmtId="0" fontId="8" fillId="0" borderId="0" xfId="0" applyFont="1" applyAlignment="1" quotePrefix="1">
      <alignment horizontal="left"/>
    </xf>
    <xf numFmtId="178" fontId="13" fillId="0" borderId="43" xfId="0" applyNumberFormat="1" applyFont="1" applyBorder="1" applyAlignment="1">
      <alignment/>
    </xf>
    <xf numFmtId="178" fontId="13" fillId="0" borderId="44" xfId="0" applyNumberFormat="1" applyFont="1" applyBorder="1" applyAlignment="1">
      <alignment/>
    </xf>
    <xf numFmtId="178" fontId="13" fillId="0" borderId="14" xfId="0" applyNumberFormat="1" applyFont="1" applyBorder="1" applyAlignment="1">
      <alignment/>
    </xf>
    <xf numFmtId="178" fontId="13" fillId="0" borderId="17" xfId="0" applyNumberFormat="1" applyFont="1" applyBorder="1" applyAlignment="1">
      <alignment/>
    </xf>
    <xf numFmtId="178" fontId="13" fillId="0" borderId="45" xfId="0" applyNumberFormat="1" applyFont="1" applyBorder="1" applyAlignment="1">
      <alignment/>
    </xf>
    <xf numFmtId="178" fontId="13" fillId="0" borderId="46" xfId="0" applyNumberFormat="1" applyFont="1" applyBorder="1" applyAlignment="1">
      <alignment/>
    </xf>
    <xf numFmtId="178" fontId="13" fillId="0" borderId="47" xfId="0" applyNumberFormat="1" applyFont="1" applyBorder="1" applyAlignment="1">
      <alignment/>
    </xf>
    <xf numFmtId="178" fontId="13" fillId="0" borderId="48" xfId="0" applyNumberFormat="1" applyFont="1" applyBorder="1" applyAlignment="1">
      <alignment/>
    </xf>
    <xf numFmtId="178" fontId="13" fillId="0" borderId="49" xfId="0" applyNumberFormat="1" applyFont="1" applyBorder="1" applyAlignment="1">
      <alignment/>
    </xf>
    <xf numFmtId="178" fontId="13" fillId="0" borderId="50" xfId="0" applyNumberFormat="1" applyFont="1" applyBorder="1" applyAlignment="1">
      <alignment/>
    </xf>
    <xf numFmtId="178" fontId="13" fillId="0" borderId="51" xfId="0" applyNumberFormat="1" applyFont="1" applyBorder="1" applyAlignment="1">
      <alignment/>
    </xf>
    <xf numFmtId="178" fontId="13" fillId="0" borderId="4" xfId="0" applyNumberFormat="1" applyFont="1" applyBorder="1" applyAlignment="1">
      <alignment/>
    </xf>
    <xf numFmtId="178" fontId="13" fillId="0" borderId="25" xfId="0" applyNumberFormat="1" applyFont="1" applyBorder="1" applyAlignment="1">
      <alignment/>
    </xf>
    <xf numFmtId="178" fontId="13" fillId="0" borderId="52" xfId="0" applyNumberFormat="1" applyFont="1" applyBorder="1" applyAlignment="1">
      <alignment/>
    </xf>
    <xf numFmtId="178" fontId="13" fillId="0" borderId="5" xfId="0" applyNumberFormat="1" applyFont="1" applyBorder="1" applyAlignment="1">
      <alignment/>
    </xf>
    <xf numFmtId="178" fontId="13" fillId="0" borderId="10" xfId="0" applyNumberFormat="1" applyFont="1" applyBorder="1" applyAlignment="1">
      <alignment/>
    </xf>
    <xf numFmtId="178" fontId="13" fillId="0" borderId="2" xfId="0" applyNumberFormat="1" applyFont="1" applyBorder="1" applyAlignment="1">
      <alignment/>
    </xf>
    <xf numFmtId="178" fontId="13" fillId="0" borderId="42" xfId="0" applyNumberFormat="1" applyFont="1" applyBorder="1" applyAlignment="1">
      <alignment/>
    </xf>
    <xf numFmtId="178" fontId="13" fillId="0" borderId="22" xfId="0" applyNumberFormat="1" applyFont="1" applyBorder="1" applyAlignment="1">
      <alignment/>
    </xf>
    <xf numFmtId="178" fontId="13" fillId="0" borderId="3" xfId="0" applyNumberFormat="1" applyFont="1" applyBorder="1" applyAlignment="1">
      <alignment/>
    </xf>
    <xf numFmtId="178" fontId="13" fillId="0" borderId="53" xfId="0" applyNumberFormat="1" applyFont="1" applyBorder="1" applyAlignment="1">
      <alignment/>
    </xf>
    <xf numFmtId="0" fontId="15" fillId="0" borderId="28" xfId="0" applyFont="1" applyBorder="1" applyAlignment="1">
      <alignment horizontal="right"/>
    </xf>
    <xf numFmtId="0" fontId="14" fillId="0" borderId="1" xfId="0" applyFont="1" applyBorder="1" applyAlignment="1">
      <alignment horizontal="right"/>
    </xf>
    <xf numFmtId="0" fontId="14" fillId="0" borderId="0" xfId="0" applyFont="1" applyBorder="1" applyAlignment="1">
      <alignment horizontal="right"/>
    </xf>
    <xf numFmtId="0" fontId="14" fillId="0" borderId="4" xfId="0" applyFont="1" applyBorder="1" applyAlignment="1">
      <alignment horizontal="right"/>
    </xf>
    <xf numFmtId="0" fontId="8" fillId="0" borderId="0" xfId="0" applyFont="1" applyAlignment="1">
      <alignment horizontal="left"/>
    </xf>
    <xf numFmtId="0" fontId="14" fillId="0" borderId="1" xfId="0" applyFont="1" applyBorder="1" applyAlignment="1">
      <alignment horizontal="left"/>
    </xf>
    <xf numFmtId="0" fontId="14" fillId="0" borderId="0" xfId="0" applyFont="1" applyBorder="1" applyAlignment="1">
      <alignment horizontal="left"/>
    </xf>
    <xf numFmtId="0" fontId="0" fillId="0" borderId="0" xfId="0" applyFont="1" applyBorder="1" applyAlignment="1">
      <alignment/>
    </xf>
    <xf numFmtId="3" fontId="6" fillId="0" borderId="8" xfId="0" applyNumberFormat="1" applyFont="1" applyBorder="1" applyAlignment="1">
      <alignment horizontal="center"/>
    </xf>
    <xf numFmtId="3" fontId="6" fillId="0" borderId="2" xfId="0" applyNumberFormat="1" applyFont="1" applyBorder="1" applyAlignment="1">
      <alignment horizontal="center"/>
    </xf>
    <xf numFmtId="49" fontId="2" fillId="0" borderId="8" xfId="0" applyNumberFormat="1" applyFont="1" applyBorder="1" applyAlignment="1">
      <alignment horizontal="center"/>
    </xf>
    <xf numFmtId="0" fontId="5" fillId="0" borderId="0" xfId="0"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3" fontId="7" fillId="0" borderId="9" xfId="0" applyNumberFormat="1" applyFont="1" applyBorder="1" applyAlignment="1">
      <alignment horizontal="center"/>
    </xf>
    <xf numFmtId="3" fontId="7" fillId="0" borderId="5" xfId="0" applyNumberFormat="1" applyFont="1" applyBorder="1" applyAlignment="1">
      <alignment horizontal="center"/>
    </xf>
    <xf numFmtId="3" fontId="7" fillId="0" borderId="1" xfId="0" applyNumberFormat="1" applyFont="1" applyBorder="1" applyAlignment="1">
      <alignment horizontal="center"/>
    </xf>
    <xf numFmtId="3" fontId="7" fillId="0" borderId="0" xfId="0" applyNumberFormat="1"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xf>
    <xf numFmtId="0" fontId="15" fillId="0" borderId="25" xfId="0" applyFont="1" applyBorder="1" applyAlignment="1">
      <alignment horizontal="right"/>
    </xf>
    <xf numFmtId="0" fontId="15" fillId="0" borderId="30" xfId="0" applyFont="1" applyBorder="1" applyAlignment="1">
      <alignment horizontal="right"/>
    </xf>
    <xf numFmtId="0" fontId="15" fillId="0" borderId="36" xfId="0" applyFont="1" applyBorder="1" applyAlignment="1">
      <alignment horizontal="right"/>
    </xf>
    <xf numFmtId="0" fontId="15" fillId="0" borderId="35" xfId="0" applyFont="1" applyBorder="1" applyAlignment="1">
      <alignment horizontal="right"/>
    </xf>
    <xf numFmtId="0" fontId="15" fillId="0" borderId="38" xfId="0" applyFont="1" applyBorder="1" applyAlignment="1">
      <alignment horizontal="right"/>
    </xf>
    <xf numFmtId="49" fontId="2" fillId="0" borderId="7" xfId="0" applyNumberFormat="1" applyFont="1" applyBorder="1" applyAlignment="1">
      <alignment horizontal="center"/>
    </xf>
    <xf numFmtId="0" fontId="14" fillId="0" borderId="42" xfId="0" applyFont="1" applyBorder="1" applyAlignment="1">
      <alignment horizontal="left"/>
    </xf>
    <xf numFmtId="0" fontId="14" fillId="0" borderId="7" xfId="0" applyFont="1" applyBorder="1" applyAlignment="1">
      <alignment horizontal="left"/>
    </xf>
    <xf numFmtId="0" fontId="14" fillId="0" borderId="7" xfId="0" applyFont="1" applyBorder="1" applyAlignment="1">
      <alignment horizontal="right"/>
    </xf>
    <xf numFmtId="0" fontId="14" fillId="0" borderId="44" xfId="0" applyFont="1" applyBorder="1" applyAlignment="1">
      <alignment horizontal="right"/>
    </xf>
    <xf numFmtId="0" fontId="13" fillId="0" borderId="7" xfId="0" applyFont="1" applyBorder="1" applyAlignment="1">
      <alignment horizontal="center"/>
    </xf>
    <xf numFmtId="1" fontId="13" fillId="0" borderId="7" xfId="0" applyNumberFormat="1" applyFont="1" applyBorder="1" applyAlignment="1">
      <alignment horizontal="center"/>
    </xf>
    <xf numFmtId="0" fontId="14" fillId="0" borderId="2" xfId="0" applyFont="1" applyBorder="1" applyAlignment="1">
      <alignment horizontal="right"/>
    </xf>
    <xf numFmtId="0" fontId="15" fillId="2" borderId="25" xfId="0" applyFont="1" applyFill="1" applyBorder="1" applyAlignment="1">
      <alignment horizontal="right"/>
    </xf>
    <xf numFmtId="0" fontId="15" fillId="2" borderId="30" xfId="0" applyFont="1" applyFill="1" applyBorder="1" applyAlignment="1">
      <alignment horizontal="right"/>
    </xf>
    <xf numFmtId="0" fontId="15" fillId="2" borderId="35" xfId="0" applyFont="1" applyFill="1" applyBorder="1" applyAlignment="1">
      <alignment horizontal="right"/>
    </xf>
    <xf numFmtId="0" fontId="15" fillId="2" borderId="38" xfId="0" applyFont="1" applyFill="1" applyBorder="1" applyAlignment="1">
      <alignment horizontal="right"/>
    </xf>
    <xf numFmtId="0" fontId="13" fillId="2" borderId="34" xfId="0" applyFont="1" applyFill="1" applyBorder="1" applyAlignment="1">
      <alignment horizontal="left"/>
    </xf>
    <xf numFmtId="0" fontId="13" fillId="2" borderId="35" xfId="0" applyFont="1" applyFill="1" applyBorder="1" applyAlignment="1">
      <alignment horizontal="left"/>
    </xf>
    <xf numFmtId="0" fontId="13" fillId="2" borderId="35" xfId="0" applyFont="1" applyFill="1" applyBorder="1" applyAlignment="1">
      <alignment horizontal="right"/>
    </xf>
    <xf numFmtId="0" fontId="13" fillId="2" borderId="38" xfId="0" applyFont="1" applyFill="1" applyBorder="1" applyAlignment="1">
      <alignment horizontal="right"/>
    </xf>
    <xf numFmtId="0" fontId="15" fillId="0" borderId="40" xfId="0" applyFont="1" applyFill="1" applyBorder="1" applyAlignment="1">
      <alignment horizontal="right"/>
    </xf>
    <xf numFmtId="0" fontId="15" fillId="0" borderId="41" xfId="0" applyFont="1" applyFill="1" applyBorder="1" applyAlignment="1">
      <alignment horizontal="right"/>
    </xf>
    <xf numFmtId="0" fontId="15" fillId="0" borderId="54" xfId="0" applyFont="1" applyFill="1" applyBorder="1" applyAlignment="1">
      <alignment horizontal="right"/>
    </xf>
    <xf numFmtId="0" fontId="15" fillId="0" borderId="36" xfId="0" applyFont="1" applyFill="1" applyBorder="1" applyAlignment="1">
      <alignment horizontal="right"/>
    </xf>
    <xf numFmtId="0" fontId="15" fillId="0" borderId="35" xfId="0" applyFont="1" applyFill="1" applyBorder="1" applyAlignment="1">
      <alignment horizontal="right"/>
    </xf>
    <xf numFmtId="0" fontId="15" fillId="0" borderId="38" xfId="0" applyFont="1" applyFill="1" applyBorder="1" applyAlignment="1">
      <alignment horizontal="right"/>
    </xf>
    <xf numFmtId="0" fontId="13" fillId="0" borderId="0" xfId="0" applyFont="1" applyBorder="1" applyAlignment="1">
      <alignment horizontal="right"/>
    </xf>
    <xf numFmtId="0" fontId="13" fillId="0" borderId="31" xfId="0" applyFont="1" applyBorder="1" applyAlignment="1">
      <alignment horizontal="right"/>
    </xf>
    <xf numFmtId="0" fontId="13" fillId="0" borderId="32" xfId="0" applyFont="1" applyBorder="1" applyAlignment="1">
      <alignment horizontal="left"/>
    </xf>
    <xf numFmtId="0" fontId="13" fillId="0" borderId="0" xfId="0" applyFont="1" applyBorder="1" applyAlignment="1">
      <alignment horizontal="left"/>
    </xf>
    <xf numFmtId="0" fontId="13" fillId="0" borderId="55" xfId="0" applyFont="1" applyBorder="1" applyAlignment="1">
      <alignment horizontal="right"/>
    </xf>
    <xf numFmtId="0" fontId="13" fillId="0" borderId="25" xfId="0" applyFont="1" applyBorder="1" applyAlignment="1">
      <alignment horizontal="right"/>
    </xf>
    <xf numFmtId="0" fontId="13" fillId="0" borderId="30" xfId="0" applyFont="1" applyBorder="1" applyAlignment="1">
      <alignment horizontal="right"/>
    </xf>
    <xf numFmtId="0" fontId="13" fillId="2" borderId="28" xfId="0" applyFont="1" applyFill="1" applyBorder="1" applyAlignment="1">
      <alignment horizontal="right"/>
    </xf>
    <xf numFmtId="0" fontId="13" fillId="2" borderId="25" xfId="0" applyFont="1" applyFill="1" applyBorder="1" applyAlignment="1">
      <alignment horizontal="right"/>
    </xf>
    <xf numFmtId="0" fontId="13" fillId="2" borderId="30" xfId="0" applyFont="1" applyFill="1" applyBorder="1" applyAlignment="1">
      <alignment horizontal="right"/>
    </xf>
    <xf numFmtId="0" fontId="15" fillId="2" borderId="1" xfId="0" applyFont="1" applyFill="1" applyBorder="1" applyAlignment="1">
      <alignment horizontal="right"/>
    </xf>
    <xf numFmtId="0" fontId="15" fillId="2" borderId="0" xfId="0" applyFont="1" applyFill="1" applyBorder="1" applyAlignment="1">
      <alignment horizontal="right"/>
    </xf>
    <xf numFmtId="0" fontId="15" fillId="2" borderId="31" xfId="0" applyFont="1" applyFill="1" applyBorder="1" applyAlignment="1">
      <alignment horizontal="right"/>
    </xf>
    <xf numFmtId="0" fontId="15" fillId="0" borderId="55" xfId="0" applyFont="1" applyBorder="1" applyAlignment="1">
      <alignment horizontal="right"/>
    </xf>
    <xf numFmtId="0" fontId="13" fillId="0" borderId="34" xfId="0" applyFont="1" applyBorder="1" applyAlignment="1">
      <alignment horizontal="left"/>
    </xf>
    <xf numFmtId="0" fontId="13" fillId="0" borderId="35" xfId="0" applyFont="1" applyBorder="1" applyAlignment="1">
      <alignment horizontal="left"/>
    </xf>
    <xf numFmtId="17" fontId="2" fillId="0" borderId="42" xfId="0" applyNumberFormat="1" applyFont="1" applyBorder="1" applyAlignment="1">
      <alignment horizontal="center"/>
    </xf>
    <xf numFmtId="17" fontId="2" fillId="0" borderId="7" xfId="0" applyNumberFormat="1" applyFont="1" applyBorder="1" applyAlignment="1">
      <alignment horizontal="center"/>
    </xf>
    <xf numFmtId="17" fontId="2" fillId="0" borderId="44" xfId="0" applyNumberFormat="1" applyFont="1" applyBorder="1" applyAlignment="1">
      <alignment horizontal="center"/>
    </xf>
    <xf numFmtId="179" fontId="13" fillId="0" borderId="7" xfId="0" applyNumberFormat="1" applyFont="1" applyBorder="1" applyAlignment="1">
      <alignment horizontal="center"/>
    </xf>
    <xf numFmtId="1" fontId="2" fillId="0" borderId="7" xfId="0" applyNumberFormat="1" applyFont="1" applyBorder="1" applyAlignment="1">
      <alignment horizontal="center"/>
    </xf>
    <xf numFmtId="49" fontId="2" fillId="0" borderId="42" xfId="0" applyNumberFormat="1" applyFont="1" applyBorder="1" applyAlignment="1">
      <alignment horizontal="center"/>
    </xf>
    <xf numFmtId="49" fontId="2" fillId="0" borderId="44" xfId="0" applyNumberFormat="1"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7" fillId="0" borderId="9" xfId="0" applyFont="1" applyBorder="1" applyAlignment="1">
      <alignment horizontal="center"/>
    </xf>
    <xf numFmtId="0" fontId="7" fillId="0" borderId="5" xfId="0" applyFont="1" applyBorder="1" applyAlignment="1">
      <alignment horizontal="center"/>
    </xf>
    <xf numFmtId="0" fontId="7" fillId="0" borderId="1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10" fillId="0" borderId="9" xfId="0" applyNumberFormat="1" applyFont="1" applyBorder="1" applyAlignment="1">
      <alignment horizontal="center"/>
    </xf>
    <xf numFmtId="0" fontId="10" fillId="0" borderId="5" xfId="0" applyNumberFormat="1" applyFont="1" applyBorder="1" applyAlignment="1">
      <alignment horizontal="center"/>
    </xf>
    <xf numFmtId="0" fontId="10" fillId="0" borderId="10" xfId="0" applyNumberFormat="1" applyFont="1" applyBorder="1" applyAlignment="1">
      <alignment horizontal="center"/>
    </xf>
    <xf numFmtId="0" fontId="8" fillId="0" borderId="9" xfId="0" applyNumberFormat="1" applyFont="1" applyBorder="1" applyAlignment="1">
      <alignment horizontal="center"/>
    </xf>
    <xf numFmtId="0" fontId="8" fillId="0" borderId="5" xfId="0" applyNumberFormat="1" applyFont="1" applyBorder="1" applyAlignment="1">
      <alignment horizontal="center"/>
    </xf>
    <xf numFmtId="0" fontId="8" fillId="0" borderId="10" xfId="0" applyNumberFormat="1" applyFont="1" applyBorder="1" applyAlignment="1">
      <alignment horizontal="center"/>
    </xf>
    <xf numFmtId="17" fontId="1" fillId="0" borderId="42" xfId="0" applyNumberFormat="1" applyFont="1" applyBorder="1" applyAlignment="1">
      <alignment horizontal="center"/>
    </xf>
    <xf numFmtId="17" fontId="1" fillId="0" borderId="7" xfId="0" applyNumberFormat="1" applyFont="1" applyBorder="1" applyAlignment="1">
      <alignment horizontal="center"/>
    </xf>
    <xf numFmtId="0" fontId="5" fillId="0" borderId="25" xfId="0" applyFont="1" applyBorder="1" applyAlignment="1">
      <alignment horizontal="center"/>
    </xf>
    <xf numFmtId="0" fontId="9" fillId="0" borderId="5" xfId="0" applyFont="1" applyBorder="1" applyAlignment="1" quotePrefix="1">
      <alignment horizontal="center"/>
    </xf>
    <xf numFmtId="0" fontId="0" fillId="0" borderId="0" xfId="0" applyFont="1" applyBorder="1" applyAlignment="1">
      <alignment/>
    </xf>
    <xf numFmtId="0" fontId="0" fillId="0" borderId="0" xfId="0" applyFont="1" applyAlignment="1">
      <alignment/>
    </xf>
    <xf numFmtId="0" fontId="0" fillId="0" borderId="8" xfId="0" applyFont="1" applyBorder="1" applyAlignment="1">
      <alignment/>
    </xf>
    <xf numFmtId="0" fontId="0" fillId="0" borderId="2" xfId="0" applyFont="1" applyBorder="1" applyAlignment="1">
      <alignment/>
    </xf>
    <xf numFmtId="0" fontId="0" fillId="0" borderId="2" xfId="0" applyFont="1" applyBorder="1" applyAlignment="1">
      <alignment/>
    </xf>
    <xf numFmtId="178" fontId="13" fillId="2" borderId="51" xfId="0" applyNumberFormat="1" applyFont="1" applyFill="1" applyBorder="1" applyAlignment="1">
      <alignment/>
    </xf>
    <xf numFmtId="178" fontId="13" fillId="2" borderId="49" xfId="0" applyNumberFormat="1" applyFont="1" applyFill="1" applyBorder="1" applyAlignment="1">
      <alignment/>
    </xf>
    <xf numFmtId="178" fontId="13" fillId="2" borderId="27" xfId="0" applyNumberFormat="1" applyFont="1" applyFill="1" applyBorder="1" applyAlignment="1">
      <alignment/>
    </xf>
    <xf numFmtId="178" fontId="13" fillId="2" borderId="4" xfId="0" applyNumberFormat="1" applyFont="1" applyFill="1" applyBorder="1" applyAlignment="1">
      <alignment/>
    </xf>
    <xf numFmtId="178" fontId="13" fillId="2" borderId="39" xfId="0" applyNumberFormat="1" applyFont="1" applyFill="1" applyBorder="1" applyAlignment="1">
      <alignment/>
    </xf>
    <xf numFmtId="178" fontId="13" fillId="0" borderId="49" xfId="0" applyNumberFormat="1" applyFont="1" applyFill="1" applyBorder="1" applyAlignment="1">
      <alignment/>
    </xf>
    <xf numFmtId="178" fontId="13" fillId="0" borderId="56" xfId="0" applyNumberFormat="1" applyFont="1" applyFill="1" applyBorder="1" applyAlignment="1">
      <alignment/>
    </xf>
    <xf numFmtId="178" fontId="13" fillId="0" borderId="35" xfId="0" applyNumberFormat="1" applyFont="1" applyFill="1" applyBorder="1" applyAlignment="1">
      <alignment/>
    </xf>
    <xf numFmtId="178" fontId="13" fillId="0" borderId="57" xfId="0" applyNumberFormat="1" applyFont="1" applyFill="1" applyBorder="1" applyAlignment="1">
      <alignment/>
    </xf>
    <xf numFmtId="178" fontId="13" fillId="0" borderId="58" xfId="0" applyNumberFormat="1" applyFont="1" applyFill="1" applyBorder="1" applyAlignment="1">
      <alignment/>
    </xf>
    <xf numFmtId="178" fontId="13" fillId="0" borderId="36" xfId="0" applyNumberFormat="1" applyFont="1" applyFill="1" applyBorder="1" applyAlignment="1">
      <alignment/>
    </xf>
    <xf numFmtId="178" fontId="13" fillId="2" borderId="35" xfId="0" applyNumberFormat="1" applyFont="1" applyFill="1" applyBorder="1" applyAlignment="1">
      <alignment/>
    </xf>
    <xf numFmtId="178" fontId="13" fillId="2" borderId="57" xfId="0" applyNumberFormat="1" applyFont="1" applyFill="1" applyBorder="1" applyAlignment="1">
      <alignment/>
    </xf>
    <xf numFmtId="178" fontId="13" fillId="2" borderId="58" xfId="0" applyNumberFormat="1" applyFont="1" applyFill="1" applyBorder="1" applyAlignment="1">
      <alignment/>
    </xf>
    <xf numFmtId="178" fontId="13" fillId="2" borderId="17" xfId="0" applyNumberFormat="1" applyFont="1" applyFill="1" applyBorder="1" applyAlignment="1">
      <alignment/>
    </xf>
    <xf numFmtId="178" fontId="13" fillId="2" borderId="5" xfId="0" applyNumberFormat="1" applyFont="1" applyFill="1" applyBorder="1" applyAlignment="1">
      <alignment/>
    </xf>
    <xf numFmtId="178" fontId="13" fillId="2" borderId="10" xfId="0" applyNumberFormat="1" applyFont="1" applyFill="1" applyBorder="1" applyAlignment="1">
      <alignment/>
    </xf>
    <xf numFmtId="1" fontId="13" fillId="0" borderId="4" xfId="0" applyNumberFormat="1" applyFont="1" applyBorder="1" applyAlignment="1">
      <alignment/>
    </xf>
    <xf numFmtId="178" fontId="13" fillId="0" borderId="21" xfId="0" applyNumberFormat="1" applyFont="1" applyFill="1" applyBorder="1" applyAlignment="1">
      <alignment/>
    </xf>
    <xf numFmtId="178" fontId="13" fillId="0" borderId="44" xfId="0" applyNumberFormat="1" applyFont="1" applyFill="1" applyBorder="1" applyAlignment="1">
      <alignment/>
    </xf>
    <xf numFmtId="178" fontId="13" fillId="0" borderId="7" xfId="0" applyNumberFormat="1" applyFont="1" applyFill="1" applyBorder="1" applyAlignment="1">
      <alignment/>
    </xf>
    <xf numFmtId="178" fontId="13" fillId="2" borderId="3" xfId="0" applyNumberFormat="1" applyFont="1" applyFill="1" applyBorder="1" applyAlignment="1">
      <alignment/>
    </xf>
    <xf numFmtId="178" fontId="13" fillId="2"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54</xdr:col>
      <xdr:colOff>1276350</xdr:colOff>
      <xdr:row>40</xdr:row>
      <xdr:rowOff>209550</xdr:rowOff>
    </xdr:from>
    <xdr:to>
      <xdr:col>60</xdr:col>
      <xdr:colOff>28575</xdr:colOff>
      <xdr:row>43</xdr:row>
      <xdr:rowOff>142875</xdr:rowOff>
    </xdr:to>
    <xdr:pic>
      <xdr:nvPicPr>
        <xdr:cNvPr id="1" name="Picture 1"/>
        <xdr:cNvPicPr preferRelativeResize="1">
          <a:picLocks noChangeAspect="1"/>
        </xdr:cNvPicPr>
      </xdr:nvPicPr>
      <xdr:blipFill>
        <a:blip r:embed="rId1"/>
        <a:stretch>
          <a:fillRect/>
        </a:stretch>
      </xdr:blipFill>
      <xdr:spPr>
        <a:xfrm>
          <a:off x="26088975" y="9715500"/>
          <a:ext cx="20097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I46"/>
  <sheetViews>
    <sheetView tabSelected="1" zoomScale="75" zoomScaleNormal="75" workbookViewId="0" topLeftCell="E1">
      <selection activeCell="O5" sqref="O5:Q5"/>
    </sheetView>
  </sheetViews>
  <sheetFormatPr defaultColWidth="9.140625" defaultRowHeight="12.75"/>
  <cols>
    <col min="1" max="2" width="1.1484375" style="283" hidden="1" customWidth="1"/>
    <col min="3" max="3" width="0.13671875" style="283" hidden="1" customWidth="1"/>
    <col min="4" max="4" width="0.42578125" style="283" hidden="1" customWidth="1"/>
    <col min="5" max="5" width="3.7109375" style="283" customWidth="1"/>
    <col min="6" max="6" width="1.7109375" style="283" customWidth="1"/>
    <col min="7" max="7" width="2.28125" style="283" customWidth="1"/>
    <col min="8" max="8" width="1.8515625" style="283" customWidth="1"/>
    <col min="9" max="9" width="2.140625" style="283" customWidth="1"/>
    <col min="10" max="10" width="5.00390625" style="283" customWidth="1"/>
    <col min="11" max="11" width="37.00390625" style="283" customWidth="1"/>
    <col min="12" max="12" width="7.57421875" style="283" bestFit="1" customWidth="1"/>
    <col min="13" max="13" width="7.7109375" style="283" bestFit="1" customWidth="1"/>
    <col min="14" max="14" width="8.00390625" style="283" bestFit="1" customWidth="1"/>
    <col min="15" max="15" width="7.57421875" style="283" bestFit="1" customWidth="1"/>
    <col min="16" max="16" width="7.7109375" style="283" bestFit="1" customWidth="1"/>
    <col min="17" max="17" width="8.00390625" style="283" bestFit="1" customWidth="1"/>
    <col min="18" max="18" width="8.421875" style="283" customWidth="1"/>
    <col min="19" max="19" width="9.8515625" style="283" customWidth="1"/>
    <col min="20" max="20" width="8.8515625" style="283" customWidth="1"/>
    <col min="21" max="21" width="10.00390625" style="283" bestFit="1" customWidth="1"/>
    <col min="22" max="22" width="7.7109375" style="283" bestFit="1" customWidth="1"/>
    <col min="23" max="23" width="8.00390625" style="283" bestFit="1" customWidth="1"/>
    <col min="24" max="24" width="7.57421875" style="283" bestFit="1" customWidth="1"/>
    <col min="25" max="25" width="7.7109375" style="283" bestFit="1" customWidth="1"/>
    <col min="26" max="26" width="8.00390625" style="283" bestFit="1" customWidth="1"/>
    <col min="27" max="27" width="7.57421875" style="283" bestFit="1" customWidth="1"/>
    <col min="28" max="28" width="7.7109375" style="283" bestFit="1" customWidth="1"/>
    <col min="29" max="29" width="8.00390625" style="283" bestFit="1" customWidth="1"/>
    <col min="30" max="30" width="7.57421875" style="283" bestFit="1" customWidth="1"/>
    <col min="31" max="31" width="7.7109375" style="283" bestFit="1" customWidth="1"/>
    <col min="32" max="32" width="8.00390625" style="283" bestFit="1" customWidth="1"/>
    <col min="33" max="33" width="7.57421875" style="283" bestFit="1" customWidth="1"/>
    <col min="34" max="34" width="7.7109375" style="283" bestFit="1" customWidth="1"/>
    <col min="35" max="35" width="8.00390625" style="283" bestFit="1" customWidth="1"/>
    <col min="36" max="36" width="7.57421875" style="283" bestFit="1" customWidth="1"/>
    <col min="37" max="37" width="7.7109375" style="283" bestFit="1" customWidth="1"/>
    <col min="38" max="38" width="8.00390625" style="283" bestFit="1" customWidth="1"/>
    <col min="39" max="39" width="7.57421875" style="283" bestFit="1" customWidth="1"/>
    <col min="40" max="40" width="7.7109375" style="283" bestFit="1" customWidth="1"/>
    <col min="41" max="41" width="8.00390625" style="283" bestFit="1" customWidth="1"/>
    <col min="42" max="42" width="7.57421875" style="283" bestFit="1" customWidth="1"/>
    <col min="43" max="43" width="7.7109375" style="283" bestFit="1" customWidth="1"/>
    <col min="44" max="44" width="8.00390625" style="283" bestFit="1" customWidth="1"/>
    <col min="45" max="45" width="7.57421875" style="283" bestFit="1" customWidth="1"/>
    <col min="46" max="46" width="7.7109375" style="283" bestFit="1" customWidth="1"/>
    <col min="47" max="47" width="8.00390625" style="283" bestFit="1" customWidth="1"/>
    <col min="48" max="48" width="9.28125" style="283" bestFit="1" customWidth="1"/>
    <col min="49" max="49" width="7.7109375" style="283" bestFit="1" customWidth="1"/>
    <col min="50" max="50" width="9.28125" style="283" bestFit="1" customWidth="1"/>
    <col min="51" max="51" width="0.13671875" style="283" customWidth="1"/>
    <col min="52" max="52" width="2.7109375" style="283" hidden="1" customWidth="1"/>
    <col min="53" max="53" width="5.140625" style="283" hidden="1" customWidth="1"/>
    <col min="54" max="54" width="6.28125" style="283" customWidth="1"/>
    <col min="55" max="55" width="25.57421875" style="283" customWidth="1"/>
    <col min="56" max="56" width="2.28125" style="283" customWidth="1"/>
    <col min="57" max="57" width="1.7109375" style="283" customWidth="1"/>
    <col min="58" max="58" width="6.8515625" style="283" customWidth="1"/>
    <col min="59" max="59" width="10.57421875" style="283" customWidth="1"/>
    <col min="60" max="60" width="1.8515625" style="283" customWidth="1"/>
    <col min="61" max="61" width="1.8515625" style="282" customWidth="1"/>
    <col min="62" max="16384" width="9.140625" style="283" customWidth="1"/>
  </cols>
  <sheetData>
    <row r="2" spans="1:61" ht="18">
      <c r="A2" s="202" t="s">
        <v>43</v>
      </c>
      <c r="B2" s="202"/>
      <c r="C2" s="202"/>
      <c r="D2" s="202"/>
      <c r="E2" s="280" t="s">
        <v>49</v>
      </c>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row>
    <row r="3" spans="1:61" ht="18">
      <c r="A3" s="282"/>
      <c r="B3" s="282"/>
      <c r="C3" s="282"/>
      <c r="D3" s="282"/>
      <c r="E3" s="206" t="s">
        <v>50</v>
      </c>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row>
    <row r="4" spans="1:61" ht="15.75" customHeight="1" thickBot="1">
      <c r="A4" s="282"/>
      <c r="B4" s="282"/>
      <c r="C4" s="282"/>
      <c r="D4" s="282"/>
      <c r="E4" s="281" t="s">
        <v>48</v>
      </c>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row>
    <row r="5" spans="1:61" ht="23.25" thickBot="1">
      <c r="A5" s="282"/>
      <c r="B5" s="282"/>
      <c r="C5" s="282"/>
      <c r="D5" s="282"/>
      <c r="E5" s="203" t="s">
        <v>51</v>
      </c>
      <c r="F5" s="204"/>
      <c r="G5" s="204"/>
      <c r="H5" s="204"/>
      <c r="I5" s="204"/>
      <c r="J5" s="204"/>
      <c r="K5" s="204"/>
      <c r="L5" s="205" t="s">
        <v>52</v>
      </c>
      <c r="M5" s="207"/>
      <c r="N5" s="208"/>
      <c r="O5" s="205" t="s">
        <v>53</v>
      </c>
      <c r="P5" s="207"/>
      <c r="Q5" s="208"/>
      <c r="R5" s="205" t="s">
        <v>54</v>
      </c>
      <c r="S5" s="207"/>
      <c r="T5" s="208"/>
      <c r="U5" s="205" t="s">
        <v>55</v>
      </c>
      <c r="V5" s="207"/>
      <c r="W5" s="208"/>
      <c r="X5" s="205" t="s">
        <v>56</v>
      </c>
      <c r="Y5" s="207"/>
      <c r="Z5" s="208"/>
      <c r="AA5" s="205" t="s">
        <v>57</v>
      </c>
      <c r="AB5" s="207"/>
      <c r="AC5" s="208"/>
      <c r="AD5" s="207" t="s">
        <v>58</v>
      </c>
      <c r="AE5" s="207"/>
      <c r="AF5" s="208"/>
      <c r="AG5" s="205" t="s">
        <v>24</v>
      </c>
      <c r="AH5" s="207"/>
      <c r="AI5" s="207"/>
      <c r="AJ5" s="205" t="s">
        <v>26</v>
      </c>
      <c r="AK5" s="207"/>
      <c r="AL5" s="208"/>
      <c r="AM5" s="205" t="s">
        <v>27</v>
      </c>
      <c r="AN5" s="207"/>
      <c r="AO5" s="208"/>
      <c r="AP5" s="205" t="s">
        <v>29</v>
      </c>
      <c r="AQ5" s="207"/>
      <c r="AR5" s="207"/>
      <c r="AS5" s="205" t="s">
        <v>32</v>
      </c>
      <c r="AT5" s="207"/>
      <c r="AU5" s="208"/>
      <c r="AV5" s="213" t="s">
        <v>11</v>
      </c>
      <c r="AW5" s="214"/>
      <c r="AX5" s="214"/>
      <c r="AY5" s="278">
        <v>35735</v>
      </c>
      <c r="AZ5" s="279"/>
      <c r="BA5" s="16"/>
      <c r="BB5" s="270" t="s">
        <v>59</v>
      </c>
      <c r="BC5" s="270"/>
      <c r="BD5" s="270"/>
      <c r="BE5" s="270"/>
      <c r="BF5" s="270"/>
      <c r="BG5" s="270"/>
      <c r="BH5" s="270"/>
      <c r="BI5" s="271"/>
    </row>
    <row r="6" spans="1:61" ht="20.25" thickBot="1">
      <c r="A6" s="282"/>
      <c r="B6" s="282"/>
      <c r="C6" s="282"/>
      <c r="D6" s="282"/>
      <c r="E6" s="211"/>
      <c r="F6" s="212"/>
      <c r="G6" s="212"/>
      <c r="H6" s="212"/>
      <c r="I6" s="212"/>
      <c r="J6" s="212"/>
      <c r="K6" s="212"/>
      <c r="L6" s="272"/>
      <c r="M6" s="273"/>
      <c r="N6" s="274"/>
      <c r="O6" s="275"/>
      <c r="P6" s="276"/>
      <c r="Q6" s="277"/>
      <c r="R6" s="275"/>
      <c r="S6" s="276"/>
      <c r="T6" s="277"/>
      <c r="U6" s="275"/>
      <c r="V6" s="276"/>
      <c r="W6" s="277"/>
      <c r="X6" s="275"/>
      <c r="Y6" s="276"/>
      <c r="Z6" s="277"/>
      <c r="AA6" s="17"/>
      <c r="AB6" s="18"/>
      <c r="AC6" s="19"/>
      <c r="AD6" s="18"/>
      <c r="AE6" s="18"/>
      <c r="AF6" s="18"/>
      <c r="AG6" s="17"/>
      <c r="AH6" s="18"/>
      <c r="AI6" s="18"/>
      <c r="AJ6" s="17"/>
      <c r="AK6" s="18"/>
      <c r="AL6" s="19"/>
      <c r="AM6" s="18"/>
      <c r="AN6" s="18"/>
      <c r="AO6" s="19"/>
      <c r="AP6" s="18"/>
      <c r="AQ6" s="18"/>
      <c r="AR6" s="18"/>
      <c r="AS6" s="17"/>
      <c r="AT6" s="18"/>
      <c r="AU6" s="19"/>
      <c r="AV6" s="275" t="s">
        <v>60</v>
      </c>
      <c r="AW6" s="276"/>
      <c r="AX6" s="276"/>
      <c r="AY6" s="14"/>
      <c r="AZ6" s="15"/>
      <c r="BA6" s="20"/>
      <c r="BB6" s="265" t="s">
        <v>61</v>
      </c>
      <c r="BC6" s="265"/>
      <c r="BD6" s="265"/>
      <c r="BE6" s="265"/>
      <c r="BF6" s="265"/>
      <c r="BG6" s="265"/>
      <c r="BH6" s="265"/>
      <c r="BI6" s="266"/>
    </row>
    <row r="7" spans="1:61" ht="20.25" thickBot="1">
      <c r="A7" s="282"/>
      <c r="B7" s="282"/>
      <c r="C7" s="282"/>
      <c r="D7" s="282"/>
      <c r="E7" s="211" t="s">
        <v>62</v>
      </c>
      <c r="F7" s="212"/>
      <c r="G7" s="212"/>
      <c r="H7" s="212"/>
      <c r="I7" s="212"/>
      <c r="J7" s="212"/>
      <c r="K7" s="212"/>
      <c r="L7" s="21" t="s">
        <v>63</v>
      </c>
      <c r="M7" s="22" t="s">
        <v>64</v>
      </c>
      <c r="N7" s="23" t="s">
        <v>0</v>
      </c>
      <c r="O7" s="21" t="s">
        <v>63</v>
      </c>
      <c r="P7" s="24" t="s">
        <v>64</v>
      </c>
      <c r="Q7" s="23" t="s">
        <v>0</v>
      </c>
      <c r="R7" s="21" t="s">
        <v>63</v>
      </c>
      <c r="S7" s="24" t="s">
        <v>64</v>
      </c>
      <c r="T7" s="23" t="s">
        <v>0</v>
      </c>
      <c r="U7" s="21" t="s">
        <v>63</v>
      </c>
      <c r="V7" s="24" t="s">
        <v>64</v>
      </c>
      <c r="W7" s="23" t="s">
        <v>0</v>
      </c>
      <c r="X7" s="21" t="s">
        <v>63</v>
      </c>
      <c r="Y7" s="24" t="s">
        <v>64</v>
      </c>
      <c r="Z7" s="23" t="s">
        <v>0</v>
      </c>
      <c r="AA7" s="25" t="s">
        <v>63</v>
      </c>
      <c r="AB7" s="22" t="s">
        <v>64</v>
      </c>
      <c r="AC7" s="23" t="s">
        <v>0</v>
      </c>
      <c r="AD7" s="26" t="s">
        <v>63</v>
      </c>
      <c r="AE7" s="22" t="s">
        <v>64</v>
      </c>
      <c r="AF7" s="26" t="s">
        <v>0</v>
      </c>
      <c r="AG7" s="27" t="s">
        <v>63</v>
      </c>
      <c r="AH7" s="22" t="s">
        <v>64</v>
      </c>
      <c r="AI7" s="26" t="s">
        <v>0</v>
      </c>
      <c r="AJ7" s="27" t="s">
        <v>63</v>
      </c>
      <c r="AK7" s="22" t="s">
        <v>64</v>
      </c>
      <c r="AL7" s="26" t="s">
        <v>0</v>
      </c>
      <c r="AM7" s="27" t="s">
        <v>63</v>
      </c>
      <c r="AN7" s="22" t="s">
        <v>64</v>
      </c>
      <c r="AO7" s="26" t="s">
        <v>0</v>
      </c>
      <c r="AP7" s="27" t="s">
        <v>63</v>
      </c>
      <c r="AQ7" s="22" t="s">
        <v>64</v>
      </c>
      <c r="AR7" s="26" t="s">
        <v>0</v>
      </c>
      <c r="AS7" s="27" t="s">
        <v>63</v>
      </c>
      <c r="AT7" s="22" t="s">
        <v>64</v>
      </c>
      <c r="AU7" s="26" t="s">
        <v>0</v>
      </c>
      <c r="AV7" s="21" t="s">
        <v>63</v>
      </c>
      <c r="AW7" s="22" t="s">
        <v>64</v>
      </c>
      <c r="AX7" s="28" t="s">
        <v>0</v>
      </c>
      <c r="AY7" s="14"/>
      <c r="AZ7" s="15"/>
      <c r="BA7" s="29"/>
      <c r="BB7" s="265" t="s">
        <v>65</v>
      </c>
      <c r="BC7" s="265"/>
      <c r="BD7" s="265"/>
      <c r="BE7" s="265"/>
      <c r="BF7" s="265"/>
      <c r="BG7" s="265"/>
      <c r="BH7" s="265"/>
      <c r="BI7" s="266"/>
    </row>
    <row r="8" spans="1:61" ht="20.25" thickBot="1">
      <c r="A8" s="282"/>
      <c r="B8" s="282"/>
      <c r="C8" s="282"/>
      <c r="D8" s="282"/>
      <c r="E8" s="209" t="s">
        <v>66</v>
      </c>
      <c r="F8" s="210"/>
      <c r="G8" s="210"/>
      <c r="H8" s="210"/>
      <c r="I8" s="210"/>
      <c r="J8" s="210"/>
      <c r="K8" s="210"/>
      <c r="L8" s="30" t="s">
        <v>67</v>
      </c>
      <c r="M8" s="31" t="s">
        <v>68</v>
      </c>
      <c r="N8" s="32" t="s">
        <v>1</v>
      </c>
      <c r="O8" s="30" t="s">
        <v>67</v>
      </c>
      <c r="P8" s="31" t="s">
        <v>68</v>
      </c>
      <c r="Q8" s="32" t="s">
        <v>1</v>
      </c>
      <c r="R8" s="30" t="s">
        <v>67</v>
      </c>
      <c r="S8" s="31" t="s">
        <v>68</v>
      </c>
      <c r="T8" s="32" t="s">
        <v>1</v>
      </c>
      <c r="U8" s="30" t="s">
        <v>67</v>
      </c>
      <c r="V8" s="31" t="s">
        <v>68</v>
      </c>
      <c r="W8" s="32" t="s">
        <v>1</v>
      </c>
      <c r="X8" s="30" t="s">
        <v>67</v>
      </c>
      <c r="Y8" s="31" t="s">
        <v>68</v>
      </c>
      <c r="Z8" s="32" t="s">
        <v>1</v>
      </c>
      <c r="AA8" s="33" t="s">
        <v>67</v>
      </c>
      <c r="AB8" s="34" t="s">
        <v>68</v>
      </c>
      <c r="AC8" s="32" t="s">
        <v>1</v>
      </c>
      <c r="AD8" s="35" t="s">
        <v>67</v>
      </c>
      <c r="AE8" s="34" t="s">
        <v>68</v>
      </c>
      <c r="AF8" s="35" t="s">
        <v>1</v>
      </c>
      <c r="AG8" s="33" t="s">
        <v>67</v>
      </c>
      <c r="AH8" s="34" t="s">
        <v>68</v>
      </c>
      <c r="AI8" s="35" t="s">
        <v>1</v>
      </c>
      <c r="AJ8" s="33" t="s">
        <v>67</v>
      </c>
      <c r="AK8" s="34" t="s">
        <v>68</v>
      </c>
      <c r="AL8" s="35" t="s">
        <v>1</v>
      </c>
      <c r="AM8" s="33" t="s">
        <v>67</v>
      </c>
      <c r="AN8" s="34" t="s">
        <v>68</v>
      </c>
      <c r="AO8" s="35" t="s">
        <v>1</v>
      </c>
      <c r="AP8" s="33" t="s">
        <v>67</v>
      </c>
      <c r="AQ8" s="34" t="s">
        <v>68</v>
      </c>
      <c r="AR8" s="35" t="s">
        <v>1</v>
      </c>
      <c r="AS8" s="33" t="s">
        <v>67</v>
      </c>
      <c r="AT8" s="34" t="s">
        <v>68</v>
      </c>
      <c r="AU8" s="35" t="s">
        <v>1</v>
      </c>
      <c r="AV8" s="30" t="s">
        <v>67</v>
      </c>
      <c r="AW8" s="31" t="s">
        <v>68</v>
      </c>
      <c r="AX8" s="36" t="s">
        <v>1</v>
      </c>
      <c r="AY8" s="14"/>
      <c r="AZ8" s="15"/>
      <c r="BA8" s="267" t="s">
        <v>69</v>
      </c>
      <c r="BB8" s="268"/>
      <c r="BC8" s="268"/>
      <c r="BD8" s="268"/>
      <c r="BE8" s="268"/>
      <c r="BF8" s="268"/>
      <c r="BG8" s="268"/>
      <c r="BH8" s="268"/>
      <c r="BI8" s="269"/>
    </row>
    <row r="9" spans="1:61" ht="16.5" thickBot="1">
      <c r="A9" s="282"/>
      <c r="B9" s="282"/>
      <c r="C9" s="282"/>
      <c r="D9" s="282"/>
      <c r="E9" s="12"/>
      <c r="F9" s="12"/>
      <c r="G9" s="12"/>
      <c r="H9" s="12"/>
      <c r="I9" s="12"/>
      <c r="J9" s="12"/>
      <c r="K9" s="12"/>
      <c r="L9" s="13"/>
      <c r="M9" s="8"/>
      <c r="N9" s="8"/>
      <c r="O9" s="13"/>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13"/>
      <c r="AW9" s="8"/>
      <c r="AX9" s="10"/>
      <c r="AY9" s="37"/>
      <c r="AZ9" s="37"/>
      <c r="BA9" s="12"/>
      <c r="BB9" s="12"/>
      <c r="BC9" s="12"/>
      <c r="BD9" s="12"/>
      <c r="BE9" s="12"/>
      <c r="BF9" s="12"/>
      <c r="BG9" s="12"/>
      <c r="BH9" s="12"/>
      <c r="BI9" s="2"/>
    </row>
    <row r="10" spans="1:61" ht="15.75" thickBot="1">
      <c r="A10" s="282"/>
      <c r="B10" s="282"/>
      <c r="C10" s="282"/>
      <c r="D10" s="282"/>
      <c r="E10" s="284"/>
      <c r="F10" s="285"/>
      <c r="G10" s="285"/>
      <c r="H10" s="285"/>
      <c r="I10" s="285"/>
      <c r="J10" s="285"/>
      <c r="K10" s="286"/>
      <c r="L10" s="263" t="s">
        <v>70</v>
      </c>
      <c r="M10" s="220"/>
      <c r="N10" s="264"/>
      <c r="O10" s="220" t="s">
        <v>71</v>
      </c>
      <c r="P10" s="220"/>
      <c r="Q10" s="264"/>
      <c r="R10" s="263" t="s">
        <v>72</v>
      </c>
      <c r="S10" s="220"/>
      <c r="T10" s="220"/>
      <c r="U10" s="263" t="s">
        <v>73</v>
      </c>
      <c r="V10" s="220"/>
      <c r="W10" s="264"/>
      <c r="X10" s="220" t="s">
        <v>74</v>
      </c>
      <c r="Y10" s="220"/>
      <c r="Z10" s="220"/>
      <c r="AA10" s="263" t="s">
        <v>75</v>
      </c>
      <c r="AB10" s="220"/>
      <c r="AC10" s="264"/>
      <c r="AD10" s="263" t="s">
        <v>76</v>
      </c>
      <c r="AE10" s="220"/>
      <c r="AF10" s="264"/>
      <c r="AG10" s="263" t="s">
        <v>34</v>
      </c>
      <c r="AH10" s="220"/>
      <c r="AI10" s="264"/>
      <c r="AJ10" s="263" t="s">
        <v>35</v>
      </c>
      <c r="AK10" s="220"/>
      <c r="AL10" s="264"/>
      <c r="AM10" s="263" t="s">
        <v>36</v>
      </c>
      <c r="AN10" s="220"/>
      <c r="AO10" s="264"/>
      <c r="AP10" s="263" t="s">
        <v>37</v>
      </c>
      <c r="AQ10" s="220"/>
      <c r="AR10" s="264"/>
      <c r="AS10" s="263" t="s">
        <v>38</v>
      </c>
      <c r="AT10" s="220"/>
      <c r="AU10" s="264"/>
      <c r="AV10" s="258" t="s">
        <v>70</v>
      </c>
      <c r="AW10" s="259"/>
      <c r="AX10" s="260"/>
      <c r="AY10" s="9"/>
      <c r="AZ10" s="38" t="s">
        <v>1</v>
      </c>
      <c r="BA10" s="5"/>
      <c r="BB10" s="5"/>
      <c r="BC10" s="5"/>
      <c r="BD10" s="5"/>
      <c r="BE10" s="5"/>
      <c r="BF10" s="5"/>
      <c r="BG10" s="5"/>
      <c r="BH10" s="5"/>
      <c r="BI10" s="6"/>
    </row>
    <row r="11" spans="1:61" s="51" customFormat="1" ht="21" thickBot="1">
      <c r="A11" s="39"/>
      <c r="B11" s="39"/>
      <c r="C11" s="39"/>
      <c r="D11" s="39"/>
      <c r="E11" s="40" t="s">
        <v>77</v>
      </c>
      <c r="F11" s="41"/>
      <c r="G11" s="41"/>
      <c r="H11" s="41"/>
      <c r="I11" s="41"/>
      <c r="J11" s="41"/>
      <c r="K11" s="41"/>
      <c r="L11" s="42">
        <v>22.8</v>
      </c>
      <c r="M11" s="43">
        <v>4.3</v>
      </c>
      <c r="N11" s="44">
        <f>SUM(L11:M11)</f>
        <v>27.1</v>
      </c>
      <c r="O11" s="43">
        <f>L33</f>
        <v>16.599999999999998</v>
      </c>
      <c r="P11" s="43">
        <f>M33</f>
        <v>2.9999999999999996</v>
      </c>
      <c r="Q11" s="44">
        <f>N33</f>
        <v>19.599999999999998</v>
      </c>
      <c r="R11" s="43">
        <f>O33</f>
        <v>16.399999999999995</v>
      </c>
      <c r="S11" s="43">
        <f>P33</f>
        <v>2.8999999999999995</v>
      </c>
      <c r="T11" s="44">
        <f>R11+S11</f>
        <v>19.299999999999994</v>
      </c>
      <c r="U11" s="43">
        <f>R33</f>
        <v>47.9</v>
      </c>
      <c r="V11" s="43">
        <f>S33</f>
        <v>7.699999999999999</v>
      </c>
      <c r="W11" s="44">
        <f>V11+U11</f>
        <v>55.599999999999994</v>
      </c>
      <c r="X11" s="43">
        <f aca="true" t="shared" si="0" ref="X11:AI11">U33</f>
        <v>79.39999999999999</v>
      </c>
      <c r="Y11" s="43">
        <f t="shared" si="0"/>
        <v>11.4</v>
      </c>
      <c r="Z11" s="43">
        <f t="shared" si="0"/>
        <v>90.8</v>
      </c>
      <c r="AA11" s="43">
        <f t="shared" si="0"/>
        <v>86.19999999999999</v>
      </c>
      <c r="AB11" s="43">
        <f t="shared" si="0"/>
        <v>13.1</v>
      </c>
      <c r="AC11" s="43">
        <f t="shared" si="0"/>
        <v>99.29999999999998</v>
      </c>
      <c r="AD11" s="43">
        <f t="shared" si="0"/>
        <v>83.6</v>
      </c>
      <c r="AE11" s="43">
        <f t="shared" si="0"/>
        <v>12.8</v>
      </c>
      <c r="AF11" s="43">
        <f t="shared" si="0"/>
        <v>96.39999999999999</v>
      </c>
      <c r="AG11" s="43">
        <f t="shared" si="0"/>
        <v>79.59999999999998</v>
      </c>
      <c r="AH11" s="43">
        <f t="shared" si="0"/>
        <v>11.1</v>
      </c>
      <c r="AI11" s="45">
        <f t="shared" si="0"/>
        <v>90.69999999999997</v>
      </c>
      <c r="AJ11" s="42">
        <f>AG33</f>
        <v>66.89999999999998</v>
      </c>
      <c r="AK11" s="42">
        <f>AH33</f>
        <v>10.1</v>
      </c>
      <c r="AL11" s="43">
        <f>+AJ11+AK11</f>
        <v>76.99999999999997</v>
      </c>
      <c r="AM11" s="43">
        <f aca="true" t="shared" si="1" ref="AM11:AR11">AJ33</f>
        <v>51.899999999999984</v>
      </c>
      <c r="AN11" s="43">
        <f t="shared" si="1"/>
        <v>7.599999999999999</v>
      </c>
      <c r="AO11" s="43">
        <f t="shared" si="1"/>
        <v>59.499999999999986</v>
      </c>
      <c r="AP11" s="43">
        <f t="shared" si="1"/>
        <v>44.19999999999998</v>
      </c>
      <c r="AQ11" s="43">
        <f t="shared" si="1"/>
        <v>7.499999999999999</v>
      </c>
      <c r="AR11" s="43">
        <f t="shared" si="1"/>
        <v>51.69999999999998</v>
      </c>
      <c r="AS11" s="43">
        <f>AP33</f>
        <v>34.69999999999998</v>
      </c>
      <c r="AT11" s="43">
        <f>AQ33</f>
        <v>6.800000000000001</v>
      </c>
      <c r="AU11" s="43">
        <f>AR33</f>
        <v>41.499999999999986</v>
      </c>
      <c r="AV11" s="42">
        <v>22.8</v>
      </c>
      <c r="AW11" s="43">
        <v>4.3</v>
      </c>
      <c r="AX11" s="44">
        <f>SUM(AV11:AW11)</f>
        <v>27.1</v>
      </c>
      <c r="AY11" s="46">
        <v>47</v>
      </c>
      <c r="AZ11" s="47" t="e">
        <f>SUM(AY11+#REF!)</f>
        <v>#REF!</v>
      </c>
      <c r="BA11" s="48" t="s">
        <v>78</v>
      </c>
      <c r="BB11" s="49"/>
      <c r="BC11" s="49"/>
      <c r="BD11" s="49"/>
      <c r="BE11" s="49"/>
      <c r="BF11" s="49"/>
      <c r="BG11" s="49"/>
      <c r="BH11" s="49"/>
      <c r="BI11" s="50" t="s">
        <v>79</v>
      </c>
    </row>
    <row r="12" spans="1:61" s="51" customFormat="1" ht="21" thickBot="1">
      <c r="A12" s="39"/>
      <c r="B12" s="39"/>
      <c r="C12" s="39"/>
      <c r="D12" s="39"/>
      <c r="E12" s="40"/>
      <c r="F12" s="39"/>
      <c r="G12" s="39"/>
      <c r="H12" s="39"/>
      <c r="I12" s="39"/>
      <c r="J12" s="39"/>
      <c r="K12" s="39"/>
      <c r="L12" s="261"/>
      <c r="M12" s="261"/>
      <c r="N12" s="261"/>
      <c r="O12" s="226"/>
      <c r="P12" s="226"/>
      <c r="Q12" s="226"/>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262" t="s">
        <v>80</v>
      </c>
      <c r="AW12" s="262"/>
      <c r="AX12" s="262"/>
      <c r="AY12" s="39"/>
      <c r="AZ12" s="39"/>
      <c r="BA12" s="49"/>
      <c r="BB12" s="53"/>
      <c r="BC12" s="53"/>
      <c r="BD12" s="53"/>
      <c r="BE12" s="53"/>
      <c r="BF12" s="53"/>
      <c r="BG12" s="53"/>
      <c r="BH12" s="53"/>
      <c r="BI12" s="54"/>
    </row>
    <row r="13" spans="1:61" s="51" customFormat="1" ht="21" thickBot="1">
      <c r="A13" s="39"/>
      <c r="B13" s="39"/>
      <c r="C13" s="39"/>
      <c r="D13" s="39"/>
      <c r="E13" s="40" t="s">
        <v>41</v>
      </c>
      <c r="F13" s="39"/>
      <c r="G13" s="39"/>
      <c r="H13" s="39"/>
      <c r="I13" s="39"/>
      <c r="J13" s="39"/>
      <c r="K13" s="39"/>
      <c r="L13" s="62">
        <f>SUM(L14:L15)</f>
        <v>0.7</v>
      </c>
      <c r="M13" s="174">
        <f>SUM(M14:M15)</f>
        <v>0.2</v>
      </c>
      <c r="N13" s="193">
        <f>SUM(L13:M13)</f>
        <v>0.8999999999999999</v>
      </c>
      <c r="O13" s="62">
        <f>SUM(O14:O15)</f>
        <v>5.1</v>
      </c>
      <c r="P13" s="174">
        <f>SUM(P14:P15)</f>
        <v>1</v>
      </c>
      <c r="Q13" s="193">
        <f>SUM(O13:P13)</f>
        <v>6.1</v>
      </c>
      <c r="R13" s="60">
        <f>R14+R15</f>
        <v>42.699999999999996</v>
      </c>
      <c r="S13" s="60">
        <f>S14+S15</f>
        <v>6.3</v>
      </c>
      <c r="T13" s="176">
        <f>T14+T15</f>
        <v>49</v>
      </c>
      <c r="U13" s="60">
        <f aca="true" t="shared" si="2" ref="U13:AU13">+U14+U15</f>
        <v>36.3</v>
      </c>
      <c r="V13" s="63">
        <f t="shared" si="2"/>
        <v>7.4</v>
      </c>
      <c r="W13" s="176">
        <f t="shared" si="2"/>
        <v>43.699999999999996</v>
      </c>
      <c r="X13" s="60">
        <f t="shared" si="2"/>
        <v>11.7</v>
      </c>
      <c r="Y13" s="63">
        <f t="shared" si="2"/>
        <v>4.1</v>
      </c>
      <c r="Z13" s="176">
        <f t="shared" si="2"/>
        <v>15.8</v>
      </c>
      <c r="AA13" s="60">
        <f t="shared" si="2"/>
        <v>5.7</v>
      </c>
      <c r="AB13" s="63">
        <f t="shared" si="2"/>
        <v>1.6</v>
      </c>
      <c r="AC13" s="176">
        <f t="shared" si="2"/>
        <v>7.3</v>
      </c>
      <c r="AD13" s="60">
        <f t="shared" si="2"/>
        <v>3.8</v>
      </c>
      <c r="AE13" s="63">
        <f t="shared" si="2"/>
        <v>0.6</v>
      </c>
      <c r="AF13" s="176">
        <f t="shared" si="2"/>
        <v>4.4</v>
      </c>
      <c r="AG13" s="60">
        <f t="shared" si="2"/>
        <v>1.2000000000000002</v>
      </c>
      <c r="AH13" s="63">
        <f t="shared" si="2"/>
        <v>0.5</v>
      </c>
      <c r="AI13" s="176">
        <f t="shared" si="2"/>
        <v>1.7</v>
      </c>
      <c r="AJ13" s="60">
        <f t="shared" si="2"/>
        <v>0.4</v>
      </c>
      <c r="AK13" s="63">
        <f t="shared" si="2"/>
        <v>0.4</v>
      </c>
      <c r="AL13" s="176">
        <f t="shared" si="2"/>
        <v>0.8</v>
      </c>
      <c r="AM13" s="60">
        <f t="shared" si="2"/>
        <v>0.6000000000000001</v>
      </c>
      <c r="AN13" s="63">
        <f t="shared" si="2"/>
        <v>0.3</v>
      </c>
      <c r="AO13" s="176">
        <f t="shared" si="2"/>
        <v>0.8999999999999999</v>
      </c>
      <c r="AP13" s="60">
        <f t="shared" si="2"/>
        <v>0.5</v>
      </c>
      <c r="AQ13" s="63">
        <f t="shared" si="2"/>
        <v>0.6</v>
      </c>
      <c r="AR13" s="176">
        <f t="shared" si="2"/>
        <v>1.1</v>
      </c>
      <c r="AS13" s="60">
        <f t="shared" si="2"/>
        <v>0.4</v>
      </c>
      <c r="AT13" s="63">
        <f t="shared" si="2"/>
        <v>2.4</v>
      </c>
      <c r="AU13" s="176">
        <f t="shared" si="2"/>
        <v>2.8</v>
      </c>
      <c r="AV13" s="62">
        <f>SUM(AV14:AV15)</f>
        <v>109.1</v>
      </c>
      <c r="AW13" s="174">
        <f>SUM(AW14:AW15)</f>
        <v>25.4</v>
      </c>
      <c r="AX13" s="176">
        <f>SUM(AV13:AW13)</f>
        <v>134.5</v>
      </c>
      <c r="AY13" s="55">
        <f>SUM(AY14:AY15)</f>
        <v>102</v>
      </c>
      <c r="AZ13" s="56" t="e">
        <f>SUM(AZ14:AZ15)</f>
        <v>#REF!</v>
      </c>
      <c r="BA13" s="196" t="s">
        <v>5</v>
      </c>
      <c r="BB13" s="197"/>
      <c r="BC13" s="197"/>
      <c r="BD13" s="197"/>
      <c r="BE13" s="197"/>
      <c r="BF13" s="197"/>
      <c r="BG13" s="197"/>
      <c r="BH13" s="197"/>
      <c r="BI13" s="198"/>
    </row>
    <row r="14" spans="1:61" s="51" customFormat="1" ht="20.25">
      <c r="A14" s="39"/>
      <c r="B14" s="39"/>
      <c r="C14" s="39"/>
      <c r="D14" s="39"/>
      <c r="E14" s="40"/>
      <c r="F14" s="57" t="s">
        <v>81</v>
      </c>
      <c r="G14" s="58"/>
      <c r="H14" s="58"/>
      <c r="I14" s="58"/>
      <c r="J14" s="58"/>
      <c r="K14" s="59"/>
      <c r="L14" s="60">
        <v>0.6</v>
      </c>
      <c r="M14" s="61">
        <v>0.2</v>
      </c>
      <c r="N14" s="176">
        <f>SUM(L14:M14)</f>
        <v>0.8</v>
      </c>
      <c r="O14" s="60">
        <v>4.8</v>
      </c>
      <c r="P14" s="61">
        <v>0.8</v>
      </c>
      <c r="Q14" s="176">
        <f>SUM(O14:P14)</f>
        <v>5.6</v>
      </c>
      <c r="R14" s="60">
        <v>41.8</v>
      </c>
      <c r="S14" s="63">
        <v>6</v>
      </c>
      <c r="T14" s="176">
        <f>S14+R14</f>
        <v>47.8</v>
      </c>
      <c r="U14" s="60">
        <v>35.8</v>
      </c>
      <c r="V14" s="63">
        <v>5.8</v>
      </c>
      <c r="W14" s="176">
        <f>+U14+V14</f>
        <v>41.599999999999994</v>
      </c>
      <c r="X14" s="60">
        <v>11.7</v>
      </c>
      <c r="Y14" s="63">
        <v>2.8</v>
      </c>
      <c r="Z14" s="176">
        <f>+X14+Y14</f>
        <v>14.5</v>
      </c>
      <c r="AA14" s="190">
        <v>5.5</v>
      </c>
      <c r="AB14" s="63">
        <v>1.6</v>
      </c>
      <c r="AC14" s="176">
        <f>+AA14+AB14</f>
        <v>7.1</v>
      </c>
      <c r="AD14" s="60">
        <v>3.1</v>
      </c>
      <c r="AE14" s="190">
        <v>0.6</v>
      </c>
      <c r="AF14" s="176">
        <f>+AD14+AE14</f>
        <v>3.7</v>
      </c>
      <c r="AG14" s="190">
        <v>0.8</v>
      </c>
      <c r="AH14" s="63">
        <v>0.2</v>
      </c>
      <c r="AI14" s="176">
        <f>+AG14+AH14</f>
        <v>1</v>
      </c>
      <c r="AJ14" s="190">
        <v>0</v>
      </c>
      <c r="AK14" s="63">
        <v>0</v>
      </c>
      <c r="AL14" s="176">
        <f>+AJ14+AK14</f>
        <v>0</v>
      </c>
      <c r="AM14" s="190">
        <v>0.2</v>
      </c>
      <c r="AN14" s="63">
        <v>0</v>
      </c>
      <c r="AO14" s="176">
        <f>+AM14+AN14</f>
        <v>0.2</v>
      </c>
      <c r="AP14" s="190">
        <v>0</v>
      </c>
      <c r="AQ14" s="63">
        <v>0</v>
      </c>
      <c r="AR14" s="176">
        <f>+AP14+AQ14</f>
        <v>0</v>
      </c>
      <c r="AS14" s="190">
        <v>0</v>
      </c>
      <c r="AT14" s="63">
        <v>0</v>
      </c>
      <c r="AU14" s="176">
        <f>+AS14+AT14</f>
        <v>0</v>
      </c>
      <c r="AV14" s="62">
        <v>104.3</v>
      </c>
      <c r="AW14" s="63">
        <v>18</v>
      </c>
      <c r="AX14" s="176">
        <f>SUM(AV14:AW14)</f>
        <v>122.3</v>
      </c>
      <c r="AY14" s="55">
        <v>102</v>
      </c>
      <c r="AZ14" s="64" t="e">
        <f>SUM(AY14+#REF!)</f>
        <v>#REF!</v>
      </c>
      <c r="BA14" s="255" t="s">
        <v>82</v>
      </c>
      <c r="BB14" s="215"/>
      <c r="BC14" s="215"/>
      <c r="BD14" s="215"/>
      <c r="BE14" s="215"/>
      <c r="BF14" s="215"/>
      <c r="BG14" s="215"/>
      <c r="BH14" s="216"/>
      <c r="BI14" s="54"/>
    </row>
    <row r="15" spans="1:61" s="51" customFormat="1" ht="21" thickBot="1">
      <c r="A15" s="39"/>
      <c r="B15" s="39"/>
      <c r="C15" s="39"/>
      <c r="D15" s="39"/>
      <c r="E15" s="40"/>
      <c r="F15" s="256" t="s">
        <v>42</v>
      </c>
      <c r="G15" s="257"/>
      <c r="H15" s="257"/>
      <c r="I15" s="257"/>
      <c r="J15" s="257"/>
      <c r="K15" s="257"/>
      <c r="L15" s="66">
        <v>0.1</v>
      </c>
      <c r="M15" s="67">
        <v>0</v>
      </c>
      <c r="N15" s="177">
        <f>SUM(L15:M15)</f>
        <v>0.1</v>
      </c>
      <c r="O15" s="66">
        <v>0.3</v>
      </c>
      <c r="P15" s="67">
        <v>0.2</v>
      </c>
      <c r="Q15" s="177">
        <f>SUM(O15:P15)</f>
        <v>0.5</v>
      </c>
      <c r="R15" s="66">
        <v>0.9</v>
      </c>
      <c r="S15" s="69">
        <v>0.3</v>
      </c>
      <c r="T15" s="177">
        <f>R15+S15</f>
        <v>1.2</v>
      </c>
      <c r="U15" s="66">
        <v>0.5</v>
      </c>
      <c r="V15" s="69">
        <v>1.6</v>
      </c>
      <c r="W15" s="177">
        <f>+U15+V15</f>
        <v>2.1</v>
      </c>
      <c r="X15" s="66">
        <v>0</v>
      </c>
      <c r="Y15" s="69">
        <v>1.3</v>
      </c>
      <c r="Z15" s="177">
        <f>+X15+Y15</f>
        <v>1.3</v>
      </c>
      <c r="AA15" s="188">
        <v>0.2</v>
      </c>
      <c r="AB15" s="69">
        <v>0</v>
      </c>
      <c r="AC15" s="177">
        <f>+AA15+AB15</f>
        <v>0.2</v>
      </c>
      <c r="AD15" s="66">
        <v>0.7</v>
      </c>
      <c r="AE15" s="188">
        <v>0</v>
      </c>
      <c r="AF15" s="177">
        <f>+AD15+AE15</f>
        <v>0.7</v>
      </c>
      <c r="AG15" s="188">
        <v>0.4</v>
      </c>
      <c r="AH15" s="69">
        <v>0.3</v>
      </c>
      <c r="AI15" s="177">
        <f>+AG15+AH15</f>
        <v>0.7</v>
      </c>
      <c r="AJ15" s="188">
        <v>0.4</v>
      </c>
      <c r="AK15" s="69">
        <v>0.4</v>
      </c>
      <c r="AL15" s="177">
        <f>+AJ15+AK15</f>
        <v>0.8</v>
      </c>
      <c r="AM15" s="188">
        <v>0.4</v>
      </c>
      <c r="AN15" s="69">
        <v>0.3</v>
      </c>
      <c r="AO15" s="177">
        <f>+AM15+AN15</f>
        <v>0.7</v>
      </c>
      <c r="AP15" s="188">
        <v>0.5</v>
      </c>
      <c r="AQ15" s="69">
        <v>0.6</v>
      </c>
      <c r="AR15" s="177">
        <f>+AP15+AQ15</f>
        <v>1.1</v>
      </c>
      <c r="AS15" s="188">
        <v>0.4</v>
      </c>
      <c r="AT15" s="69">
        <v>2.4</v>
      </c>
      <c r="AU15" s="177">
        <f>+AS15+AT15</f>
        <v>2.8</v>
      </c>
      <c r="AV15" s="68">
        <v>4.8</v>
      </c>
      <c r="AW15" s="69">
        <v>7.4</v>
      </c>
      <c r="AX15" s="177">
        <f>SUM(AV15:AW15)</f>
        <v>12.2</v>
      </c>
      <c r="AY15" s="70">
        <v>0</v>
      </c>
      <c r="AZ15" s="71" t="e">
        <f>SUM(AY15+#REF!)</f>
        <v>#REF!</v>
      </c>
      <c r="BA15" s="217" t="s">
        <v>83</v>
      </c>
      <c r="BB15" s="218"/>
      <c r="BC15" s="218"/>
      <c r="BD15" s="218"/>
      <c r="BE15" s="218"/>
      <c r="BF15" s="218"/>
      <c r="BG15" s="218"/>
      <c r="BH15" s="219"/>
      <c r="BI15" s="54"/>
    </row>
    <row r="16" spans="1:61" s="51" customFormat="1" ht="21" thickBot="1">
      <c r="A16" s="39"/>
      <c r="B16" s="39"/>
      <c r="C16" s="39"/>
      <c r="D16" s="39"/>
      <c r="E16" s="40"/>
      <c r="F16" s="39"/>
      <c r="G16" s="39"/>
      <c r="H16" s="39"/>
      <c r="I16" s="39"/>
      <c r="J16" s="39"/>
      <c r="K16" s="39"/>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39"/>
      <c r="AZ16" s="39"/>
      <c r="BA16" s="49"/>
      <c r="BB16" s="53"/>
      <c r="BC16" s="53"/>
      <c r="BD16" s="74"/>
      <c r="BE16" s="53"/>
      <c r="BF16" s="53"/>
      <c r="BG16" s="53"/>
      <c r="BH16" s="53"/>
      <c r="BI16" s="54"/>
    </row>
    <row r="17" spans="1:61" s="51" customFormat="1" ht="21" thickBot="1">
      <c r="A17" s="39"/>
      <c r="B17" s="39"/>
      <c r="C17" s="39"/>
      <c r="D17" s="39"/>
      <c r="E17" s="40" t="s">
        <v>7</v>
      </c>
      <c r="F17" s="39"/>
      <c r="G17" s="39"/>
      <c r="H17" s="39"/>
      <c r="I17" s="39"/>
      <c r="J17" s="39"/>
      <c r="K17" s="39"/>
      <c r="L17" s="42">
        <f>+L18+L22+L23+L24</f>
        <v>3.8</v>
      </c>
      <c r="M17" s="174">
        <f>+M18+M22+M23+M24</f>
        <v>0.4</v>
      </c>
      <c r="N17" s="175">
        <f>SUM(L17:M17)</f>
        <v>4.2</v>
      </c>
      <c r="O17" s="42">
        <f>+O18+O22+O23+O24</f>
        <v>3.6</v>
      </c>
      <c r="P17" s="174">
        <f>+P18+P22+P23+P24</f>
        <v>0.6</v>
      </c>
      <c r="Q17" s="44">
        <f aca="true" t="shared" si="3" ref="Q17:Q24">SUM(O17:P17)</f>
        <v>4.2</v>
      </c>
      <c r="R17" s="192">
        <f>R18+R22+R23+R24</f>
        <v>5.9</v>
      </c>
      <c r="S17" s="192">
        <f>S18+S22+S23+S24</f>
        <v>0.7999999999999999</v>
      </c>
      <c r="T17" s="44">
        <f>T18+T22+T23+T24</f>
        <v>6.7</v>
      </c>
      <c r="U17" s="192">
        <f>+U18+U22+U23+U24</f>
        <v>4.8</v>
      </c>
      <c r="V17" s="192">
        <f>+V18+V22+V23+V24</f>
        <v>1.7</v>
      </c>
      <c r="W17" s="44">
        <f aca="true" t="shared" si="4" ref="W17:W24">+U17+V17</f>
        <v>6.5</v>
      </c>
      <c r="X17" s="192">
        <f>+X18+X22+X23+X24</f>
        <v>4.5</v>
      </c>
      <c r="Y17" s="192">
        <f>+Y18+Y22+Y23+Y24</f>
        <v>1.4000000000000001</v>
      </c>
      <c r="Z17" s="44">
        <f aca="true" t="shared" si="5" ref="Z17:Z24">+X17+Y17</f>
        <v>5.9</v>
      </c>
      <c r="AA17" s="192">
        <f>+AA18+AA22+AA23+AA24</f>
        <v>4.5</v>
      </c>
      <c r="AB17" s="192">
        <f>+AB18+AB22+AB23+AB24</f>
        <v>1</v>
      </c>
      <c r="AC17" s="44">
        <f aca="true" t="shared" si="6" ref="AC17:AC24">+AA17+AB17</f>
        <v>5.5</v>
      </c>
      <c r="AD17" s="192">
        <f>+AD18+AD22+AD23+AD24</f>
        <v>4.699999999999999</v>
      </c>
      <c r="AE17" s="192">
        <f>+AE18+AE22+AE23+AE24</f>
        <v>1.8</v>
      </c>
      <c r="AF17" s="44">
        <f aca="true" t="shared" si="7" ref="AF17:AF24">+AD17+AE17</f>
        <v>6.499999999999999</v>
      </c>
      <c r="AG17" s="192">
        <f>+AG18+AG22+AG23+AG24</f>
        <v>9.7</v>
      </c>
      <c r="AH17" s="192">
        <f>+AH18+AH22+AH23+AH24</f>
        <v>0.5</v>
      </c>
      <c r="AI17" s="44">
        <f aca="true" t="shared" si="8" ref="AI17:AI24">+AG17+AH17</f>
        <v>10.2</v>
      </c>
      <c r="AJ17" s="192">
        <f>+AJ18+AJ22+AJ23+AJ24</f>
        <v>8.5</v>
      </c>
      <c r="AK17" s="192">
        <f>+AK18+AK22+AK23+AK24</f>
        <v>1.8</v>
      </c>
      <c r="AL17" s="44">
        <f aca="true" t="shared" si="9" ref="AL17:AL24">+AJ17+AK17</f>
        <v>10.3</v>
      </c>
      <c r="AM17" s="192">
        <f>+AM18+AM22+AM23+AM24</f>
        <v>4.2</v>
      </c>
      <c r="AN17" s="192">
        <f>+AN18+AN22+AN23+AN24</f>
        <v>0.1</v>
      </c>
      <c r="AO17" s="44">
        <f aca="true" t="shared" si="10" ref="AO17:AO24">+AM17+AN17</f>
        <v>4.3</v>
      </c>
      <c r="AP17" s="192">
        <f>+AP18+AP22+AP23+AP24</f>
        <v>4</v>
      </c>
      <c r="AQ17" s="192">
        <f>+AQ18+AQ22+AQ23+AQ24</f>
        <v>0.1</v>
      </c>
      <c r="AR17" s="44">
        <f aca="true" t="shared" si="11" ref="AR17:AR24">+AP17+AQ17</f>
        <v>4.1</v>
      </c>
      <c r="AS17" s="192">
        <f>+AS18+AS22+AS23+AS24</f>
        <v>3.5000000000000004</v>
      </c>
      <c r="AT17" s="192">
        <f>+AT18+AT22+AT23+AT24</f>
        <v>1.5</v>
      </c>
      <c r="AU17" s="44">
        <f aca="true" t="shared" si="12" ref="AU17:AU24">+AS17+AT17</f>
        <v>5</v>
      </c>
      <c r="AV17" s="63">
        <f>+AV19+AV20+AV21+AV22+AV23+AV24</f>
        <v>61.7</v>
      </c>
      <c r="AW17" s="63">
        <f>+AW19+AW20+AW21+AW22+AW23+AW24</f>
        <v>11.700000000000001</v>
      </c>
      <c r="AX17" s="44">
        <f>SUM(AV17:AW17)</f>
        <v>73.4</v>
      </c>
      <c r="AY17" s="55" t="e">
        <f>+AY18+#REF!</f>
        <v>#REF!</v>
      </c>
      <c r="AZ17" s="56" t="e">
        <f>+AZ18+#REF!</f>
        <v>#REF!</v>
      </c>
      <c r="BA17" s="196" t="s">
        <v>6</v>
      </c>
      <c r="BB17" s="197"/>
      <c r="BC17" s="197"/>
      <c r="BD17" s="197"/>
      <c r="BE17" s="197"/>
      <c r="BF17" s="197"/>
      <c r="BG17" s="197"/>
      <c r="BH17" s="197"/>
      <c r="BI17" s="198"/>
    </row>
    <row r="18" spans="1:61" s="51" customFormat="1" ht="20.25">
      <c r="A18" s="39"/>
      <c r="B18" s="39"/>
      <c r="C18" s="39"/>
      <c r="D18" s="39"/>
      <c r="E18" s="40"/>
      <c r="F18" s="57" t="s">
        <v>8</v>
      </c>
      <c r="G18" s="58"/>
      <c r="H18" s="58"/>
      <c r="I18" s="58"/>
      <c r="J18" s="58"/>
      <c r="K18" s="58"/>
      <c r="L18" s="178">
        <f>SUM(L19:L21)</f>
        <v>3.3</v>
      </c>
      <c r="M18" s="61">
        <f>SUM(M19:M21)</f>
        <v>0.30000000000000004</v>
      </c>
      <c r="N18" s="193">
        <f>SUM(N19:N21)</f>
        <v>3.6</v>
      </c>
      <c r="O18" s="61">
        <f>SUM(O19:O21)</f>
        <v>3.2</v>
      </c>
      <c r="P18" s="61">
        <f>SUM(P19:P21)</f>
        <v>0.6</v>
      </c>
      <c r="Q18" s="194">
        <f t="shared" si="3"/>
        <v>3.8000000000000003</v>
      </c>
      <c r="R18" s="180">
        <f>R19+R20+R21</f>
        <v>4.7</v>
      </c>
      <c r="S18" s="181">
        <f>S19+S20+S21</f>
        <v>0.7999999999999999</v>
      </c>
      <c r="T18" s="183">
        <f>R18+S18</f>
        <v>5.5</v>
      </c>
      <c r="U18" s="180">
        <f>+U19+U20+U21</f>
        <v>4.3</v>
      </c>
      <c r="V18" s="181">
        <f>+V19+V20+V21</f>
        <v>1.5999999999999999</v>
      </c>
      <c r="W18" s="183">
        <f t="shared" si="4"/>
        <v>5.8999999999999995</v>
      </c>
      <c r="X18" s="180">
        <f>+X19+X20+X21</f>
        <v>4.2</v>
      </c>
      <c r="Y18" s="181">
        <f>+Y19+Y20+Y21</f>
        <v>1.3</v>
      </c>
      <c r="Z18" s="183">
        <f t="shared" si="5"/>
        <v>5.5</v>
      </c>
      <c r="AA18" s="180">
        <f>+AA19+AA20+AA21</f>
        <v>3.8</v>
      </c>
      <c r="AB18" s="181">
        <f>+AB19+AB20+AB21</f>
        <v>0.7999999999999999</v>
      </c>
      <c r="AC18" s="183">
        <f t="shared" si="6"/>
        <v>4.6</v>
      </c>
      <c r="AD18" s="180">
        <f>+AD19+AD20+AD21</f>
        <v>4.1</v>
      </c>
      <c r="AE18" s="181">
        <f>+AE19+AE20+AE21</f>
        <v>1.5</v>
      </c>
      <c r="AF18" s="183">
        <f t="shared" si="7"/>
        <v>5.6</v>
      </c>
      <c r="AG18" s="180">
        <f>+AG19+AG20+AG21</f>
        <v>4.5</v>
      </c>
      <c r="AH18" s="181">
        <f>+AH19+AH20+AH21</f>
        <v>0.4</v>
      </c>
      <c r="AI18" s="183">
        <f t="shared" si="8"/>
        <v>4.9</v>
      </c>
      <c r="AJ18" s="180">
        <f>+AJ19+AJ20+AJ21</f>
        <v>4.5</v>
      </c>
      <c r="AK18" s="181">
        <f>+AK19+AK20+AK21</f>
        <v>1.5</v>
      </c>
      <c r="AL18" s="183">
        <f t="shared" si="9"/>
        <v>6</v>
      </c>
      <c r="AM18" s="180">
        <f>+AM19+AM20+AM21</f>
        <v>2.7</v>
      </c>
      <c r="AN18" s="181">
        <f>+AN19+AN20+AN21</f>
        <v>0</v>
      </c>
      <c r="AO18" s="183">
        <f t="shared" si="10"/>
        <v>2.7</v>
      </c>
      <c r="AP18" s="180">
        <f>+AP19+AP20+AP21</f>
        <v>2.9</v>
      </c>
      <c r="AQ18" s="181">
        <f>+AQ19+AQ20+AQ21</f>
        <v>0</v>
      </c>
      <c r="AR18" s="183">
        <f t="shared" si="11"/>
        <v>2.9</v>
      </c>
      <c r="AS18" s="180">
        <f>+AS19+AS20+AS21</f>
        <v>2.9000000000000004</v>
      </c>
      <c r="AT18" s="181">
        <f>+AT19+AT20+AT21</f>
        <v>1.4</v>
      </c>
      <c r="AU18" s="183">
        <f t="shared" si="12"/>
        <v>4.300000000000001</v>
      </c>
      <c r="AV18" s="178">
        <f>SUM(AV19:AV21)</f>
        <v>45.1</v>
      </c>
      <c r="AW18" s="179">
        <f>SUM(AW19:AW21)</f>
        <v>10.200000000000001</v>
      </c>
      <c r="AX18" s="176">
        <f>+AV18+AW18</f>
        <v>55.300000000000004</v>
      </c>
      <c r="AY18" s="55">
        <f>SUM(AY19+AY21)</f>
        <v>22</v>
      </c>
      <c r="AZ18" s="64" t="e">
        <f>SUM(AZ19+AZ21)</f>
        <v>#REF!</v>
      </c>
      <c r="BA18" s="246" t="s">
        <v>4</v>
      </c>
      <c r="BB18" s="247"/>
      <c r="BC18" s="247"/>
      <c r="BD18" s="247"/>
      <c r="BE18" s="247"/>
      <c r="BF18" s="247"/>
      <c r="BG18" s="247"/>
      <c r="BH18" s="248"/>
      <c r="BI18" s="54"/>
    </row>
    <row r="19" spans="1:61" s="87" customFormat="1" ht="20.25">
      <c r="A19" s="75"/>
      <c r="B19" s="75"/>
      <c r="C19" s="75"/>
      <c r="D19" s="75"/>
      <c r="E19" s="76"/>
      <c r="F19" s="77"/>
      <c r="G19" s="78" t="s">
        <v>84</v>
      </c>
      <c r="H19" s="79"/>
      <c r="I19" s="79"/>
      <c r="J19" s="80"/>
      <c r="K19" s="79"/>
      <c r="L19" s="81">
        <v>0</v>
      </c>
      <c r="M19" s="82">
        <v>0</v>
      </c>
      <c r="N19" s="287">
        <f aca="true" t="shared" si="13" ref="N19:N24">SUM(L19:M19)</f>
        <v>0</v>
      </c>
      <c r="O19" s="81">
        <v>0</v>
      </c>
      <c r="P19" s="82">
        <v>0.5</v>
      </c>
      <c r="Q19" s="288">
        <f t="shared" si="3"/>
        <v>0.5</v>
      </c>
      <c r="R19" s="65">
        <v>0</v>
      </c>
      <c r="S19" s="289">
        <v>0.7</v>
      </c>
      <c r="T19" s="290">
        <f>R19+S19</f>
        <v>0.7</v>
      </c>
      <c r="U19" s="65">
        <v>0</v>
      </c>
      <c r="V19" s="289">
        <v>1.4</v>
      </c>
      <c r="W19" s="290">
        <f t="shared" si="4"/>
        <v>1.4</v>
      </c>
      <c r="X19" s="65">
        <v>0</v>
      </c>
      <c r="Y19" s="289">
        <v>1</v>
      </c>
      <c r="Z19" s="290">
        <f t="shared" si="5"/>
        <v>1</v>
      </c>
      <c r="AA19" s="65">
        <v>0</v>
      </c>
      <c r="AB19" s="291">
        <v>0.4</v>
      </c>
      <c r="AC19" s="290">
        <f t="shared" si="6"/>
        <v>0.4</v>
      </c>
      <c r="AD19" s="65">
        <v>0</v>
      </c>
      <c r="AE19" s="291">
        <v>1</v>
      </c>
      <c r="AF19" s="290">
        <f t="shared" si="7"/>
        <v>1</v>
      </c>
      <c r="AG19" s="65">
        <v>0</v>
      </c>
      <c r="AH19" s="291">
        <v>0</v>
      </c>
      <c r="AI19" s="290">
        <f t="shared" si="8"/>
        <v>0</v>
      </c>
      <c r="AJ19" s="65">
        <v>0</v>
      </c>
      <c r="AK19" s="289">
        <v>1.4</v>
      </c>
      <c r="AL19" s="290">
        <f t="shared" si="9"/>
        <v>1.4</v>
      </c>
      <c r="AM19" s="65">
        <v>0</v>
      </c>
      <c r="AN19" s="291">
        <v>0</v>
      </c>
      <c r="AO19" s="290">
        <f t="shared" si="10"/>
        <v>0</v>
      </c>
      <c r="AP19" s="65">
        <v>0</v>
      </c>
      <c r="AQ19" s="289">
        <v>0</v>
      </c>
      <c r="AR19" s="290">
        <f t="shared" si="11"/>
        <v>0</v>
      </c>
      <c r="AS19" s="65">
        <v>0</v>
      </c>
      <c r="AT19" s="289">
        <v>1.4</v>
      </c>
      <c r="AU19" s="290">
        <f t="shared" si="12"/>
        <v>1.4</v>
      </c>
      <c r="AV19" s="81">
        <v>0</v>
      </c>
      <c r="AW19" s="82">
        <v>7.8</v>
      </c>
      <c r="AX19" s="287">
        <f aca="true" t="shared" si="14" ref="AX19:AX24">SUM(AV19:AW19)</f>
        <v>7.8</v>
      </c>
      <c r="AY19" s="83">
        <v>21</v>
      </c>
      <c r="AZ19" s="84" t="e">
        <f>SUM(AY19+#REF!)</f>
        <v>#REF!</v>
      </c>
      <c r="BA19" s="249" t="s">
        <v>85</v>
      </c>
      <c r="BB19" s="250"/>
      <c r="BC19" s="250"/>
      <c r="BD19" s="250"/>
      <c r="BE19" s="250"/>
      <c r="BF19" s="250"/>
      <c r="BG19" s="251"/>
      <c r="BH19" s="85"/>
      <c r="BI19" s="86"/>
    </row>
    <row r="20" spans="1:61" s="87" customFormat="1" ht="20.25">
      <c r="A20" s="75"/>
      <c r="B20" s="75"/>
      <c r="C20" s="75"/>
      <c r="D20" s="75"/>
      <c r="E20" s="76"/>
      <c r="F20" s="88"/>
      <c r="G20" s="89" t="s">
        <v>86</v>
      </c>
      <c r="H20" s="90"/>
      <c r="I20" s="90"/>
      <c r="J20" s="91"/>
      <c r="K20" s="90"/>
      <c r="L20" s="92">
        <v>1.9</v>
      </c>
      <c r="M20" s="93">
        <v>0.2</v>
      </c>
      <c r="N20" s="288">
        <f t="shared" si="13"/>
        <v>2.1</v>
      </c>
      <c r="O20" s="92">
        <v>1.9</v>
      </c>
      <c r="P20" s="93">
        <v>0.1</v>
      </c>
      <c r="Q20" s="288">
        <f t="shared" si="3"/>
        <v>2</v>
      </c>
      <c r="R20" s="65">
        <v>1.7</v>
      </c>
      <c r="S20" s="289">
        <v>0.1</v>
      </c>
      <c r="T20" s="290">
        <f>R20+S20</f>
        <v>1.8</v>
      </c>
      <c r="U20" s="65">
        <v>1.5</v>
      </c>
      <c r="V20" s="289">
        <v>0.2</v>
      </c>
      <c r="W20" s="290">
        <f t="shared" si="4"/>
        <v>1.7</v>
      </c>
      <c r="X20" s="65">
        <v>1.8</v>
      </c>
      <c r="Y20" s="289">
        <v>0.3</v>
      </c>
      <c r="Z20" s="290">
        <f t="shared" si="5"/>
        <v>2.1</v>
      </c>
      <c r="AA20" s="65">
        <v>1.9</v>
      </c>
      <c r="AB20" s="289">
        <v>0.3</v>
      </c>
      <c r="AC20" s="290">
        <f t="shared" si="6"/>
        <v>2.1999999999999997</v>
      </c>
      <c r="AD20" s="65">
        <v>1.8</v>
      </c>
      <c r="AE20" s="289">
        <v>0.2</v>
      </c>
      <c r="AF20" s="290">
        <f t="shared" si="7"/>
        <v>2</v>
      </c>
      <c r="AG20" s="65">
        <v>2.2</v>
      </c>
      <c r="AH20" s="289">
        <v>0.2</v>
      </c>
      <c r="AI20" s="290">
        <f t="shared" si="8"/>
        <v>2.4000000000000004</v>
      </c>
      <c r="AJ20" s="65">
        <v>2.2</v>
      </c>
      <c r="AK20" s="289">
        <v>0</v>
      </c>
      <c r="AL20" s="290">
        <f t="shared" si="9"/>
        <v>2.2</v>
      </c>
      <c r="AM20" s="65">
        <v>1.7</v>
      </c>
      <c r="AN20" s="289">
        <v>0</v>
      </c>
      <c r="AO20" s="290">
        <f t="shared" si="10"/>
        <v>1.7</v>
      </c>
      <c r="AP20" s="65">
        <v>1.7</v>
      </c>
      <c r="AQ20" s="289">
        <v>0</v>
      </c>
      <c r="AR20" s="290">
        <f t="shared" si="11"/>
        <v>1.7</v>
      </c>
      <c r="AS20" s="65">
        <v>1.8</v>
      </c>
      <c r="AT20" s="289">
        <v>0</v>
      </c>
      <c r="AU20" s="290">
        <f t="shared" si="12"/>
        <v>1.8</v>
      </c>
      <c r="AV20" s="92">
        <v>22.1</v>
      </c>
      <c r="AW20" s="93">
        <v>1.6</v>
      </c>
      <c r="AX20" s="288">
        <f t="shared" si="14"/>
        <v>23.700000000000003</v>
      </c>
      <c r="AY20" s="94">
        <v>1</v>
      </c>
      <c r="AZ20" s="88" t="e">
        <f>SUM(AY20+#REF!)</f>
        <v>#REF!</v>
      </c>
      <c r="BA20" s="252" t="s">
        <v>87</v>
      </c>
      <c r="BB20" s="253"/>
      <c r="BC20" s="253"/>
      <c r="BD20" s="253"/>
      <c r="BE20" s="253"/>
      <c r="BF20" s="253"/>
      <c r="BG20" s="254"/>
      <c r="BH20" s="85"/>
      <c r="BI20" s="86"/>
    </row>
    <row r="21" spans="1:61" s="107" customFormat="1" ht="20.25">
      <c r="A21" s="95"/>
      <c r="B21" s="95"/>
      <c r="C21" s="95"/>
      <c r="D21" s="95"/>
      <c r="E21" s="96"/>
      <c r="F21" s="97"/>
      <c r="G21" s="98" t="s">
        <v>88</v>
      </c>
      <c r="H21" s="99"/>
      <c r="I21" s="99"/>
      <c r="J21" s="100"/>
      <c r="K21" s="99"/>
      <c r="L21" s="101">
        <v>1.4</v>
      </c>
      <c r="M21" s="102">
        <v>0.1</v>
      </c>
      <c r="N21" s="292">
        <f t="shared" si="13"/>
        <v>1.5</v>
      </c>
      <c r="O21" s="101">
        <v>1.3</v>
      </c>
      <c r="P21" s="102">
        <v>0</v>
      </c>
      <c r="Q21" s="293">
        <f t="shared" si="3"/>
        <v>1.3</v>
      </c>
      <c r="R21" s="294">
        <v>3</v>
      </c>
      <c r="S21" s="295">
        <v>0</v>
      </c>
      <c r="T21" s="296">
        <f>R21+S21</f>
        <v>3</v>
      </c>
      <c r="U21" s="294">
        <v>2.8</v>
      </c>
      <c r="V21" s="295">
        <v>0</v>
      </c>
      <c r="W21" s="296">
        <f t="shared" si="4"/>
        <v>2.8</v>
      </c>
      <c r="X21" s="294">
        <v>2.4</v>
      </c>
      <c r="Y21" s="295">
        <v>0</v>
      </c>
      <c r="Z21" s="296">
        <f t="shared" si="5"/>
        <v>2.4</v>
      </c>
      <c r="AA21" s="297">
        <v>1.9</v>
      </c>
      <c r="AB21" s="295">
        <v>0.1</v>
      </c>
      <c r="AC21" s="296">
        <f t="shared" si="6"/>
        <v>2</v>
      </c>
      <c r="AD21" s="294">
        <v>2.3</v>
      </c>
      <c r="AE21" s="295">
        <v>0.3</v>
      </c>
      <c r="AF21" s="296">
        <f t="shared" si="7"/>
        <v>2.5999999999999996</v>
      </c>
      <c r="AG21" s="294">
        <v>2.3</v>
      </c>
      <c r="AH21" s="295">
        <v>0.2</v>
      </c>
      <c r="AI21" s="296">
        <f t="shared" si="8"/>
        <v>2.5</v>
      </c>
      <c r="AJ21" s="294">
        <v>2.3</v>
      </c>
      <c r="AK21" s="295">
        <v>0.1</v>
      </c>
      <c r="AL21" s="296">
        <f t="shared" si="9"/>
        <v>2.4</v>
      </c>
      <c r="AM21" s="298">
        <v>1</v>
      </c>
      <c r="AN21" s="299">
        <v>0</v>
      </c>
      <c r="AO21" s="300">
        <f t="shared" si="10"/>
        <v>1</v>
      </c>
      <c r="AP21" s="298">
        <v>1.2</v>
      </c>
      <c r="AQ21" s="299">
        <v>0</v>
      </c>
      <c r="AR21" s="300">
        <f t="shared" si="11"/>
        <v>1.2</v>
      </c>
      <c r="AS21" s="298">
        <v>1.1</v>
      </c>
      <c r="AT21" s="299">
        <v>0</v>
      </c>
      <c r="AU21" s="300">
        <f t="shared" si="12"/>
        <v>1.1</v>
      </c>
      <c r="AV21" s="101">
        <v>23</v>
      </c>
      <c r="AW21" s="102">
        <v>0.8</v>
      </c>
      <c r="AX21" s="293">
        <f t="shared" si="14"/>
        <v>23.8</v>
      </c>
      <c r="AY21" s="103">
        <v>1</v>
      </c>
      <c r="AZ21" s="104" t="e">
        <f>SUM(AY21+#REF!)</f>
        <v>#REF!</v>
      </c>
      <c r="BA21" s="239" t="s">
        <v>89</v>
      </c>
      <c r="BB21" s="240"/>
      <c r="BC21" s="240"/>
      <c r="BD21" s="240"/>
      <c r="BE21" s="240"/>
      <c r="BF21" s="240"/>
      <c r="BG21" s="241"/>
      <c r="BH21" s="105"/>
      <c r="BI21" s="106"/>
    </row>
    <row r="22" spans="1:61" s="51" customFormat="1" ht="19.5" customHeight="1">
      <c r="A22" s="39"/>
      <c r="B22" s="39"/>
      <c r="C22" s="39"/>
      <c r="D22" s="39"/>
      <c r="E22" s="40"/>
      <c r="F22" s="108" t="s">
        <v>22</v>
      </c>
      <c r="G22" s="109"/>
      <c r="H22" s="109"/>
      <c r="I22" s="109"/>
      <c r="J22" s="109"/>
      <c r="K22" s="109"/>
      <c r="L22" s="110">
        <v>0</v>
      </c>
      <c r="M22" s="111">
        <v>0</v>
      </c>
      <c r="N22" s="184">
        <f t="shared" si="13"/>
        <v>0</v>
      </c>
      <c r="O22" s="110">
        <v>0</v>
      </c>
      <c r="P22" s="111">
        <v>0</v>
      </c>
      <c r="Q22" s="182">
        <f t="shared" si="3"/>
        <v>0</v>
      </c>
      <c r="R22" s="72">
        <v>0</v>
      </c>
      <c r="S22" s="117">
        <v>0</v>
      </c>
      <c r="T22" s="185">
        <f>S22+R22</f>
        <v>0</v>
      </c>
      <c r="U22" s="72">
        <v>0</v>
      </c>
      <c r="V22" s="117">
        <v>0</v>
      </c>
      <c r="W22" s="185">
        <f t="shared" si="4"/>
        <v>0</v>
      </c>
      <c r="X22" s="72">
        <v>0</v>
      </c>
      <c r="Y22" s="117">
        <v>0</v>
      </c>
      <c r="Z22" s="185">
        <f t="shared" si="5"/>
        <v>0</v>
      </c>
      <c r="AA22" s="72">
        <v>0</v>
      </c>
      <c r="AB22" s="117">
        <v>0</v>
      </c>
      <c r="AC22" s="185">
        <f t="shared" si="6"/>
        <v>0</v>
      </c>
      <c r="AD22" s="72">
        <v>0</v>
      </c>
      <c r="AE22" s="117">
        <v>0</v>
      </c>
      <c r="AF22" s="185">
        <f t="shared" si="7"/>
        <v>0</v>
      </c>
      <c r="AG22" s="72">
        <v>0</v>
      </c>
      <c r="AH22" s="117">
        <v>0</v>
      </c>
      <c r="AI22" s="185">
        <f t="shared" si="8"/>
        <v>0</v>
      </c>
      <c r="AJ22" s="72">
        <v>0</v>
      </c>
      <c r="AK22" s="117">
        <v>0</v>
      </c>
      <c r="AL22" s="185">
        <f t="shared" si="9"/>
        <v>0</v>
      </c>
      <c r="AM22" s="72">
        <v>0</v>
      </c>
      <c r="AN22" s="117">
        <v>0</v>
      </c>
      <c r="AO22" s="185">
        <f t="shared" si="10"/>
        <v>0</v>
      </c>
      <c r="AP22" s="72">
        <v>0</v>
      </c>
      <c r="AQ22" s="117">
        <v>0</v>
      </c>
      <c r="AR22" s="185">
        <f t="shared" si="11"/>
        <v>0</v>
      </c>
      <c r="AS22" s="72">
        <v>0</v>
      </c>
      <c r="AT22" s="117">
        <v>0</v>
      </c>
      <c r="AU22" s="185">
        <f t="shared" si="12"/>
        <v>0</v>
      </c>
      <c r="AV22" s="112">
        <f>AA22+X22+U22+R22+O22+L22</f>
        <v>0</v>
      </c>
      <c r="AW22" s="113">
        <f>+M22+P22+S22+V22+Y22</f>
        <v>0</v>
      </c>
      <c r="AX22" s="182">
        <f t="shared" si="14"/>
        <v>0</v>
      </c>
      <c r="AY22" s="114"/>
      <c r="AZ22" s="115"/>
      <c r="BA22" s="116"/>
      <c r="BB22" s="53"/>
      <c r="BC22" s="242" t="s">
        <v>23</v>
      </c>
      <c r="BD22" s="242"/>
      <c r="BE22" s="242"/>
      <c r="BF22" s="242"/>
      <c r="BG22" s="242"/>
      <c r="BH22" s="243"/>
      <c r="BI22" s="54"/>
    </row>
    <row r="23" spans="1:61" s="51" customFormat="1" ht="19.5" customHeight="1">
      <c r="A23" s="39"/>
      <c r="B23" s="39"/>
      <c r="C23" s="39"/>
      <c r="D23" s="39"/>
      <c r="E23" s="40"/>
      <c r="F23" s="244" t="s">
        <v>14</v>
      </c>
      <c r="G23" s="245"/>
      <c r="H23" s="245"/>
      <c r="I23" s="245"/>
      <c r="J23" s="245"/>
      <c r="K23" s="245"/>
      <c r="L23" s="110">
        <v>0.5</v>
      </c>
      <c r="M23" s="111">
        <v>0.1</v>
      </c>
      <c r="N23" s="185">
        <f t="shared" si="13"/>
        <v>0.6</v>
      </c>
      <c r="O23" s="110">
        <v>0.4</v>
      </c>
      <c r="P23" s="111">
        <v>0</v>
      </c>
      <c r="Q23" s="185">
        <f t="shared" si="3"/>
        <v>0.4</v>
      </c>
      <c r="R23" s="72">
        <v>1.2</v>
      </c>
      <c r="S23" s="117">
        <v>0</v>
      </c>
      <c r="T23" s="185">
        <f>S23+R23</f>
        <v>1.2</v>
      </c>
      <c r="U23" s="72">
        <v>0.5</v>
      </c>
      <c r="V23" s="117">
        <v>0.1</v>
      </c>
      <c r="W23" s="185">
        <f t="shared" si="4"/>
        <v>0.6</v>
      </c>
      <c r="X23" s="72">
        <v>0.3</v>
      </c>
      <c r="Y23" s="117">
        <v>0.1</v>
      </c>
      <c r="Z23" s="185">
        <f t="shared" si="5"/>
        <v>0.4</v>
      </c>
      <c r="AA23" s="72">
        <v>0.7</v>
      </c>
      <c r="AB23" s="117">
        <v>0.2</v>
      </c>
      <c r="AC23" s="185">
        <f t="shared" si="6"/>
        <v>0.8999999999999999</v>
      </c>
      <c r="AD23" s="72">
        <v>0.5</v>
      </c>
      <c r="AE23" s="117">
        <v>0.3</v>
      </c>
      <c r="AF23" s="185">
        <f t="shared" si="7"/>
        <v>0.8</v>
      </c>
      <c r="AG23" s="72">
        <v>0.6</v>
      </c>
      <c r="AH23" s="117">
        <v>0.1</v>
      </c>
      <c r="AI23" s="185">
        <f t="shared" si="8"/>
        <v>0.7</v>
      </c>
      <c r="AJ23" s="72">
        <v>0.5</v>
      </c>
      <c r="AK23" s="117">
        <v>0.3</v>
      </c>
      <c r="AL23" s="185">
        <f t="shared" si="9"/>
        <v>0.8</v>
      </c>
      <c r="AM23" s="72">
        <v>0.4</v>
      </c>
      <c r="AN23" s="117">
        <v>0.1</v>
      </c>
      <c r="AO23" s="185">
        <f t="shared" si="10"/>
        <v>0.5</v>
      </c>
      <c r="AP23" s="72">
        <v>0.8</v>
      </c>
      <c r="AQ23" s="117">
        <v>0.1</v>
      </c>
      <c r="AR23" s="185">
        <f t="shared" si="11"/>
        <v>0.9</v>
      </c>
      <c r="AS23" s="72">
        <v>0.5</v>
      </c>
      <c r="AT23" s="117">
        <v>0.1</v>
      </c>
      <c r="AU23" s="185">
        <f t="shared" si="12"/>
        <v>0.6</v>
      </c>
      <c r="AV23" s="110">
        <v>6.9</v>
      </c>
      <c r="AW23" s="117">
        <v>1.5</v>
      </c>
      <c r="AX23" s="182">
        <f t="shared" si="14"/>
        <v>8.4</v>
      </c>
      <c r="AY23" s="114"/>
      <c r="AZ23" s="115"/>
      <c r="BA23" s="116"/>
      <c r="BB23" s="242" t="s">
        <v>15</v>
      </c>
      <c r="BC23" s="242"/>
      <c r="BD23" s="242"/>
      <c r="BE23" s="242"/>
      <c r="BF23" s="242"/>
      <c r="BG23" s="242"/>
      <c r="BH23" s="243"/>
      <c r="BI23" s="54"/>
    </row>
    <row r="24" spans="1:61" s="87" customFormat="1" ht="22.5" customHeight="1" thickBot="1">
      <c r="A24" s="75"/>
      <c r="B24" s="75"/>
      <c r="C24" s="75"/>
      <c r="D24" s="75"/>
      <c r="E24" s="76"/>
      <c r="F24" s="232" t="s">
        <v>44</v>
      </c>
      <c r="G24" s="233"/>
      <c r="H24" s="233"/>
      <c r="I24" s="233"/>
      <c r="J24" s="233"/>
      <c r="K24" s="233"/>
      <c r="L24" s="118">
        <v>0</v>
      </c>
      <c r="M24" s="119">
        <v>0</v>
      </c>
      <c r="N24" s="301">
        <f t="shared" si="13"/>
        <v>0</v>
      </c>
      <c r="O24" s="118">
        <v>0</v>
      </c>
      <c r="P24" s="119">
        <v>0</v>
      </c>
      <c r="Q24" s="301">
        <f t="shared" si="3"/>
        <v>0</v>
      </c>
      <c r="R24" s="302">
        <v>0</v>
      </c>
      <c r="S24" s="120">
        <v>0</v>
      </c>
      <c r="T24" s="303">
        <f>S24+R24</f>
        <v>0</v>
      </c>
      <c r="U24" s="302">
        <v>0</v>
      </c>
      <c r="V24" s="120">
        <v>0</v>
      </c>
      <c r="W24" s="303">
        <f t="shared" si="4"/>
        <v>0</v>
      </c>
      <c r="X24" s="302">
        <v>0</v>
      </c>
      <c r="Y24" s="120">
        <v>0</v>
      </c>
      <c r="Z24" s="303">
        <f t="shared" si="5"/>
        <v>0</v>
      </c>
      <c r="AA24" s="302">
        <v>0</v>
      </c>
      <c r="AB24" s="120">
        <v>0</v>
      </c>
      <c r="AC24" s="303">
        <f t="shared" si="6"/>
        <v>0</v>
      </c>
      <c r="AD24" s="302">
        <v>0.1</v>
      </c>
      <c r="AE24" s="120">
        <v>0</v>
      </c>
      <c r="AF24" s="303">
        <f t="shared" si="7"/>
        <v>0.1</v>
      </c>
      <c r="AG24" s="302">
        <v>4.6</v>
      </c>
      <c r="AH24" s="120">
        <v>0</v>
      </c>
      <c r="AI24" s="303">
        <f t="shared" si="8"/>
        <v>4.6</v>
      </c>
      <c r="AJ24" s="302">
        <v>3.5</v>
      </c>
      <c r="AK24" s="120">
        <v>0</v>
      </c>
      <c r="AL24" s="303">
        <f t="shared" si="9"/>
        <v>3.5</v>
      </c>
      <c r="AM24" s="302">
        <v>1.1</v>
      </c>
      <c r="AN24" s="120">
        <v>0</v>
      </c>
      <c r="AO24" s="303">
        <f t="shared" si="10"/>
        <v>1.1</v>
      </c>
      <c r="AP24" s="302">
        <v>0.3</v>
      </c>
      <c r="AQ24" s="120">
        <v>0</v>
      </c>
      <c r="AR24" s="303">
        <f t="shared" si="11"/>
        <v>0.3</v>
      </c>
      <c r="AS24" s="302">
        <v>0.1</v>
      </c>
      <c r="AT24" s="120">
        <v>0</v>
      </c>
      <c r="AU24" s="303">
        <f t="shared" si="12"/>
        <v>0.1</v>
      </c>
      <c r="AV24" s="118">
        <v>9.7</v>
      </c>
      <c r="AW24" s="120">
        <v>0</v>
      </c>
      <c r="AX24" s="301">
        <f t="shared" si="14"/>
        <v>9.7</v>
      </c>
      <c r="AY24" s="121"/>
      <c r="AZ24" s="122"/>
      <c r="BA24" s="123"/>
      <c r="BB24" s="124"/>
      <c r="BC24" s="234" t="s">
        <v>45</v>
      </c>
      <c r="BD24" s="234"/>
      <c r="BE24" s="234"/>
      <c r="BF24" s="234"/>
      <c r="BG24" s="234"/>
      <c r="BH24" s="235"/>
      <c r="BI24" s="86"/>
    </row>
    <row r="25" spans="1:61" s="51" customFormat="1" ht="3" customHeight="1">
      <c r="A25" s="39"/>
      <c r="B25" s="39"/>
      <c r="C25" s="39"/>
      <c r="D25" s="39"/>
      <c r="E25" s="40"/>
      <c r="F25" s="109"/>
      <c r="G25" s="109"/>
      <c r="H25" s="109"/>
      <c r="I25" s="109"/>
      <c r="J25" s="109"/>
      <c r="K25" s="109"/>
      <c r="L25" s="73"/>
      <c r="M25" s="73"/>
      <c r="N25" s="73"/>
      <c r="O25" s="73"/>
      <c r="P25" s="73"/>
      <c r="Q25" s="73"/>
      <c r="R25" s="73"/>
      <c r="S25" s="73"/>
      <c r="T25" s="304"/>
      <c r="U25" s="73"/>
      <c r="V25" s="73"/>
      <c r="W25" s="304"/>
      <c r="X25" s="73"/>
      <c r="Y25" s="73"/>
      <c r="Z25" s="304"/>
      <c r="AA25" s="73"/>
      <c r="AB25" s="73"/>
      <c r="AC25" s="73"/>
      <c r="AD25" s="73"/>
      <c r="AE25" s="73"/>
      <c r="AF25" s="73"/>
      <c r="AG25" s="73"/>
      <c r="AH25" s="73"/>
      <c r="AI25" s="73"/>
      <c r="AJ25" s="73"/>
      <c r="AK25" s="73"/>
      <c r="AL25" s="73"/>
      <c r="AM25" s="73"/>
      <c r="AN25" s="73"/>
      <c r="AO25" s="73"/>
      <c r="AP25" s="73"/>
      <c r="AQ25" s="73"/>
      <c r="AR25" s="73"/>
      <c r="AS25" s="73"/>
      <c r="AT25" s="73"/>
      <c r="AU25" s="73"/>
      <c r="AV25" s="110"/>
      <c r="AW25" s="110"/>
      <c r="AX25" s="304"/>
      <c r="AY25" s="114"/>
      <c r="AZ25" s="115"/>
      <c r="BA25" s="53"/>
      <c r="BB25" s="53"/>
      <c r="BC25" s="53"/>
      <c r="BD25" s="53"/>
      <c r="BE25" s="53"/>
      <c r="BF25" s="53"/>
      <c r="BG25" s="53"/>
      <c r="BH25" s="53"/>
      <c r="BI25" s="54"/>
    </row>
    <row r="26" spans="1:61" s="51" customFormat="1" ht="20.25" customHeight="1" thickBot="1">
      <c r="A26" s="39"/>
      <c r="B26" s="39"/>
      <c r="C26" s="39"/>
      <c r="D26" s="39"/>
      <c r="E26" s="40" t="s">
        <v>12</v>
      </c>
      <c r="F26" s="109"/>
      <c r="G26" s="109"/>
      <c r="H26" s="109"/>
      <c r="I26" s="109"/>
      <c r="J26" s="109"/>
      <c r="K26" s="109"/>
      <c r="L26" s="125"/>
      <c r="M26" s="125"/>
      <c r="N26" s="125"/>
      <c r="O26" s="125"/>
      <c r="P26" s="125"/>
      <c r="Q26" s="125"/>
      <c r="R26" s="125"/>
      <c r="S26" s="125"/>
      <c r="T26" s="125"/>
      <c r="U26" s="125"/>
      <c r="V26" s="125"/>
      <c r="W26" s="125"/>
      <c r="X26" s="125"/>
      <c r="Y26" s="125"/>
      <c r="Z26" s="125"/>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125"/>
      <c r="AY26" s="114"/>
      <c r="AZ26" s="115"/>
      <c r="BA26" s="53"/>
      <c r="BB26" s="197" t="s">
        <v>39</v>
      </c>
      <c r="BC26" s="197"/>
      <c r="BD26" s="197"/>
      <c r="BE26" s="197"/>
      <c r="BF26" s="197"/>
      <c r="BG26" s="197"/>
      <c r="BH26" s="197"/>
      <c r="BI26" s="198"/>
    </row>
    <row r="27" spans="1:61" s="107" customFormat="1" ht="20.25" customHeight="1" thickBot="1">
      <c r="A27" s="95"/>
      <c r="B27" s="95"/>
      <c r="C27" s="95"/>
      <c r="D27" s="95"/>
      <c r="E27" s="96"/>
      <c r="F27" s="126" t="s">
        <v>90</v>
      </c>
      <c r="G27" s="127"/>
      <c r="H27" s="127"/>
      <c r="I27" s="127"/>
      <c r="J27" s="127"/>
      <c r="K27" s="127"/>
      <c r="L27" s="128">
        <v>2.6</v>
      </c>
      <c r="M27" s="129">
        <v>0</v>
      </c>
      <c r="N27" s="305">
        <f>SUM(L27:M27)</f>
        <v>2.6</v>
      </c>
      <c r="O27" s="128">
        <v>1.5</v>
      </c>
      <c r="P27" s="129">
        <v>0.1</v>
      </c>
      <c r="Q27" s="306">
        <f>SUM(O27:P27)</f>
        <v>1.6</v>
      </c>
      <c r="R27" s="307">
        <v>4</v>
      </c>
      <c r="S27" s="131">
        <v>0.1</v>
      </c>
      <c r="T27" s="305">
        <f>R27+S27</f>
        <v>4.1</v>
      </c>
      <c r="U27" s="307">
        <v>1.6</v>
      </c>
      <c r="V27" s="131">
        <v>0</v>
      </c>
      <c r="W27" s="305">
        <f>+U27+V27</f>
        <v>1.6</v>
      </c>
      <c r="X27" s="307">
        <v>3.2</v>
      </c>
      <c r="Y27" s="131">
        <v>0.2</v>
      </c>
      <c r="Z27" s="305">
        <f>+X27+Y27</f>
        <v>3.4000000000000004</v>
      </c>
      <c r="AA27" s="307">
        <v>4</v>
      </c>
      <c r="AB27" s="131">
        <v>0.2</v>
      </c>
      <c r="AC27" s="305">
        <f>+AA27+AB27</f>
        <v>4.2</v>
      </c>
      <c r="AD27" s="307">
        <v>3.4</v>
      </c>
      <c r="AE27" s="131">
        <v>0.1</v>
      </c>
      <c r="AF27" s="305">
        <f>+AD27+AE27</f>
        <v>3.5</v>
      </c>
      <c r="AG27" s="307">
        <v>3.2</v>
      </c>
      <c r="AH27" s="131">
        <v>0.4</v>
      </c>
      <c r="AI27" s="305">
        <f>+AG27+AH27</f>
        <v>3.6</v>
      </c>
      <c r="AJ27" s="307">
        <v>5.9</v>
      </c>
      <c r="AK27" s="131">
        <v>0.4</v>
      </c>
      <c r="AL27" s="305">
        <f>+AJ27+AK27</f>
        <v>6.300000000000001</v>
      </c>
      <c r="AM27" s="307">
        <v>4.4</v>
      </c>
      <c r="AN27" s="131">
        <v>0</v>
      </c>
      <c r="AO27" s="305">
        <f>+AM27+AN27</f>
        <v>4.4</v>
      </c>
      <c r="AP27" s="307">
        <v>6.2</v>
      </c>
      <c r="AQ27" s="131">
        <v>0.1</v>
      </c>
      <c r="AR27" s="305">
        <f>+AP27+AQ27</f>
        <v>6.3</v>
      </c>
      <c r="AS27" s="307">
        <v>3.2</v>
      </c>
      <c r="AT27" s="131">
        <v>0.1</v>
      </c>
      <c r="AU27" s="305">
        <f>+AS27+AT27</f>
        <v>3.3000000000000003</v>
      </c>
      <c r="AV27" s="130">
        <v>43.2</v>
      </c>
      <c r="AW27" s="131">
        <v>1.7</v>
      </c>
      <c r="AX27" s="305">
        <f>SUM(AV27:AW27)</f>
        <v>44.900000000000006</v>
      </c>
      <c r="AY27" s="132"/>
      <c r="AZ27" s="97"/>
      <c r="BA27" s="236" t="s">
        <v>91</v>
      </c>
      <c r="BB27" s="237"/>
      <c r="BC27" s="237"/>
      <c r="BD27" s="237"/>
      <c r="BE27" s="237"/>
      <c r="BF27" s="237"/>
      <c r="BG27" s="237"/>
      <c r="BH27" s="238"/>
      <c r="BI27" s="106"/>
    </row>
    <row r="28" spans="1:61" s="51" customFormat="1" ht="15.75" customHeight="1" thickBot="1">
      <c r="A28" s="39"/>
      <c r="B28" s="39"/>
      <c r="C28" s="39"/>
      <c r="D28" s="39"/>
      <c r="E28" s="40"/>
      <c r="F28" s="109"/>
      <c r="G28" s="109"/>
      <c r="H28" s="109"/>
      <c r="I28" s="109"/>
      <c r="J28" s="109"/>
      <c r="K28" s="109"/>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114"/>
      <c r="AZ28" s="115"/>
      <c r="BA28" s="53"/>
      <c r="BB28" s="53"/>
      <c r="BC28" s="53"/>
      <c r="BD28" s="53"/>
      <c r="BE28" s="53"/>
      <c r="BF28" s="53"/>
      <c r="BG28" s="53"/>
      <c r="BH28" s="53"/>
      <c r="BI28" s="54"/>
    </row>
    <row r="29" spans="1:61" s="51" customFormat="1" ht="22.5" customHeight="1" thickBot="1">
      <c r="A29" s="39"/>
      <c r="B29" s="39"/>
      <c r="C29" s="39"/>
      <c r="D29" s="39"/>
      <c r="E29" s="200" t="s">
        <v>13</v>
      </c>
      <c r="F29" s="201"/>
      <c r="G29" s="201"/>
      <c r="H29" s="201"/>
      <c r="I29" s="201"/>
      <c r="J29" s="201"/>
      <c r="K29" s="201"/>
      <c r="L29" s="191">
        <f aca="true" t="shared" si="15" ref="L29:Q29">SUM(L30:L31)</f>
        <v>0.5</v>
      </c>
      <c r="M29" s="174">
        <f t="shared" si="15"/>
        <v>1.1</v>
      </c>
      <c r="N29" s="175">
        <f t="shared" si="15"/>
        <v>1.6</v>
      </c>
      <c r="O29" s="191">
        <f t="shared" si="15"/>
        <v>0.2</v>
      </c>
      <c r="P29" s="174">
        <f t="shared" si="15"/>
        <v>0.4</v>
      </c>
      <c r="Q29" s="175">
        <f t="shared" si="15"/>
        <v>0.6000000000000001</v>
      </c>
      <c r="R29" s="45">
        <f>R30+R31</f>
        <v>1.3</v>
      </c>
      <c r="S29" s="174">
        <f>S30+S31</f>
        <v>0.6</v>
      </c>
      <c r="T29" s="175">
        <f>T30+T31</f>
        <v>1.9000000000000001</v>
      </c>
      <c r="U29" s="45">
        <f>+U30+U31</f>
        <v>-1.6</v>
      </c>
      <c r="V29" s="174">
        <f>+V30+V31</f>
        <v>2</v>
      </c>
      <c r="W29" s="44">
        <f>+U29+V29</f>
        <v>0.3999999999999999</v>
      </c>
      <c r="X29" s="45">
        <f>+X30+X31</f>
        <v>-2.8000000000000003</v>
      </c>
      <c r="Y29" s="174">
        <f>+Y30+Y31</f>
        <v>0.8</v>
      </c>
      <c r="Z29" s="44">
        <f>+X29+Y29</f>
        <v>-2</v>
      </c>
      <c r="AA29" s="45">
        <f>+AA30+AA31</f>
        <v>-0.2</v>
      </c>
      <c r="AB29" s="174">
        <f>+AB30+AB31</f>
        <v>0.7</v>
      </c>
      <c r="AC29" s="44">
        <f>+AA29+AB29</f>
        <v>0.49999999999999994</v>
      </c>
      <c r="AD29" s="45">
        <f>+AD30+AD31</f>
        <v>-0.30000000000000004</v>
      </c>
      <c r="AE29" s="174">
        <f>+AE30+AE31</f>
        <v>0.39999999999999997</v>
      </c>
      <c r="AF29" s="44">
        <f>+AD29+AE29</f>
        <v>0.09999999999999992</v>
      </c>
      <c r="AG29" s="45">
        <f>+AG30+AG31</f>
        <v>0.9999999999999999</v>
      </c>
      <c r="AH29" s="174">
        <f>+AH30+AH31</f>
        <v>0.6</v>
      </c>
      <c r="AI29" s="44">
        <f>+AG29+AH29</f>
        <v>1.5999999999999999</v>
      </c>
      <c r="AJ29" s="45">
        <f>+AJ30+AJ31</f>
        <v>1</v>
      </c>
      <c r="AK29" s="174">
        <f>+AK30+AK31</f>
        <v>0.7</v>
      </c>
      <c r="AL29" s="44">
        <f>+AJ29+AK29</f>
        <v>1.7</v>
      </c>
      <c r="AM29" s="45">
        <f>+AM30+AM31</f>
        <v>-0.30000000000000004</v>
      </c>
      <c r="AN29" s="174">
        <f>+AN30+AN31</f>
        <v>0.30000000000000004</v>
      </c>
      <c r="AO29" s="44">
        <f>+AM29+AN29</f>
        <v>0</v>
      </c>
      <c r="AP29" s="45">
        <f>+AP30+AP31</f>
        <v>-0.19999999999999996</v>
      </c>
      <c r="AQ29" s="174">
        <f>+AQ30+AQ31</f>
        <v>1.1</v>
      </c>
      <c r="AR29" s="44">
        <f>+AP29+AQ29</f>
        <v>0.9000000000000001</v>
      </c>
      <c r="AS29" s="45">
        <f>+AS30+AS31</f>
        <v>1.4</v>
      </c>
      <c r="AT29" s="174">
        <f>+AT30+AT31</f>
        <v>0.4</v>
      </c>
      <c r="AU29" s="44">
        <f>+AS29+AT29</f>
        <v>1.7999999999999998</v>
      </c>
      <c r="AV29" s="191">
        <f>SUM(AV30:AV31)</f>
        <v>0</v>
      </c>
      <c r="AW29" s="174">
        <f>SUM(AW30:AW31)</f>
        <v>9.1</v>
      </c>
      <c r="AX29" s="44">
        <f>SUM(AX30:AX31)</f>
        <v>9.1</v>
      </c>
      <c r="AY29" s="114"/>
      <c r="AZ29" s="115"/>
      <c r="BA29" s="116"/>
      <c r="BB29" s="197" t="s">
        <v>40</v>
      </c>
      <c r="BC29" s="197"/>
      <c r="BD29" s="197"/>
      <c r="BE29" s="197"/>
      <c r="BF29" s="197"/>
      <c r="BG29" s="197"/>
      <c r="BH29" s="197"/>
      <c r="BI29" s="198"/>
    </row>
    <row r="30" spans="1:61" s="87" customFormat="1" ht="20.25">
      <c r="A30" s="75"/>
      <c r="B30" s="75"/>
      <c r="C30" s="75"/>
      <c r="D30" s="75"/>
      <c r="E30" s="76"/>
      <c r="F30" s="78" t="s">
        <v>92</v>
      </c>
      <c r="G30" s="133"/>
      <c r="H30" s="133"/>
      <c r="I30" s="133"/>
      <c r="J30" s="133"/>
      <c r="K30" s="133"/>
      <c r="L30" s="92">
        <v>0.5</v>
      </c>
      <c r="M30" s="93">
        <v>0.1</v>
      </c>
      <c r="N30" s="288">
        <f>SUM(L30:M30)</f>
        <v>0.6</v>
      </c>
      <c r="O30" s="92">
        <v>0.1</v>
      </c>
      <c r="P30" s="93">
        <v>0.3</v>
      </c>
      <c r="Q30" s="288">
        <f>SUM(O30:P30)</f>
        <v>0.4</v>
      </c>
      <c r="R30" s="65">
        <v>0.2</v>
      </c>
      <c r="S30" s="289">
        <v>0.5</v>
      </c>
      <c r="T30" s="308">
        <f>S30+R30</f>
        <v>0.7</v>
      </c>
      <c r="U30" s="65">
        <v>-1.1</v>
      </c>
      <c r="V30" s="135">
        <v>0.8</v>
      </c>
      <c r="W30" s="308">
        <f>+U30+V30</f>
        <v>-0.30000000000000004</v>
      </c>
      <c r="X30" s="65">
        <v>-2.6</v>
      </c>
      <c r="Y30" s="135">
        <v>0.5</v>
      </c>
      <c r="Z30" s="308">
        <f>+X30+Y30</f>
        <v>-2.1</v>
      </c>
      <c r="AA30" s="65">
        <v>0</v>
      </c>
      <c r="AB30" s="289">
        <v>0.2</v>
      </c>
      <c r="AC30" s="308">
        <f>+AA30+AB30</f>
        <v>0.2</v>
      </c>
      <c r="AD30" s="134">
        <v>0.1</v>
      </c>
      <c r="AE30" s="135">
        <v>-0.2</v>
      </c>
      <c r="AF30" s="308">
        <f>+AD30+AE30</f>
        <v>-0.1</v>
      </c>
      <c r="AG30" s="134">
        <v>1.4</v>
      </c>
      <c r="AH30" s="135">
        <v>0.1</v>
      </c>
      <c r="AI30" s="308">
        <f>+AG30+AH30</f>
        <v>1.5</v>
      </c>
      <c r="AJ30" s="134">
        <v>0.7</v>
      </c>
      <c r="AK30" s="135">
        <v>0.3</v>
      </c>
      <c r="AL30" s="308">
        <f>+AJ30+AK30</f>
        <v>1</v>
      </c>
      <c r="AM30" s="134">
        <v>0.1</v>
      </c>
      <c r="AN30" s="135">
        <v>0.2</v>
      </c>
      <c r="AO30" s="308">
        <f>+AM30+AN30</f>
        <v>0.30000000000000004</v>
      </c>
      <c r="AP30" s="134">
        <v>0.4</v>
      </c>
      <c r="AQ30" s="135">
        <v>0.2</v>
      </c>
      <c r="AR30" s="308">
        <f>+AP30+AQ30</f>
        <v>0.6000000000000001</v>
      </c>
      <c r="AS30" s="134">
        <v>0.7</v>
      </c>
      <c r="AT30" s="135">
        <v>0.3</v>
      </c>
      <c r="AU30" s="308">
        <f>+AS30+AT30</f>
        <v>1</v>
      </c>
      <c r="AV30" s="134">
        <v>0.5</v>
      </c>
      <c r="AW30" s="135">
        <v>3.3</v>
      </c>
      <c r="AX30" s="309">
        <f>SUM(AV30:AW30)</f>
        <v>3.8</v>
      </c>
      <c r="AY30" s="75"/>
      <c r="AZ30" s="75"/>
      <c r="BA30" s="228" t="s">
        <v>93</v>
      </c>
      <c r="BB30" s="228"/>
      <c r="BC30" s="228"/>
      <c r="BD30" s="228"/>
      <c r="BE30" s="228"/>
      <c r="BF30" s="228"/>
      <c r="BG30" s="228"/>
      <c r="BH30" s="229"/>
      <c r="BI30" s="86"/>
    </row>
    <row r="31" spans="1:61" s="87" customFormat="1" ht="21" thickBot="1">
      <c r="A31" s="75"/>
      <c r="B31" s="75"/>
      <c r="C31" s="75"/>
      <c r="D31" s="75"/>
      <c r="E31" s="76"/>
      <c r="F31" s="136" t="s">
        <v>94</v>
      </c>
      <c r="G31" s="137"/>
      <c r="H31" s="137"/>
      <c r="I31" s="137"/>
      <c r="J31" s="137"/>
      <c r="K31" s="137"/>
      <c r="L31" s="118">
        <v>0</v>
      </c>
      <c r="M31" s="120">
        <v>1</v>
      </c>
      <c r="N31" s="303">
        <f>SUM(L31:M31)</f>
        <v>1</v>
      </c>
      <c r="O31" s="138">
        <v>0.1</v>
      </c>
      <c r="P31" s="120">
        <v>0.1</v>
      </c>
      <c r="Q31" s="303">
        <f>SUM(O31:P31)</f>
        <v>0.2</v>
      </c>
      <c r="R31" s="302">
        <v>1.1</v>
      </c>
      <c r="S31" s="120">
        <v>0.1</v>
      </c>
      <c r="T31" s="303">
        <f>S31+R31</f>
        <v>1.2000000000000002</v>
      </c>
      <c r="U31" s="302">
        <v>-0.5</v>
      </c>
      <c r="V31" s="120">
        <v>1.2</v>
      </c>
      <c r="W31" s="303">
        <f>+U31+V31</f>
        <v>0.7</v>
      </c>
      <c r="X31" s="302">
        <v>-0.2</v>
      </c>
      <c r="Y31" s="120">
        <v>0.3</v>
      </c>
      <c r="Z31" s="303">
        <f>+X31+Y31</f>
        <v>0.09999999999999998</v>
      </c>
      <c r="AA31" s="302">
        <v>-0.2</v>
      </c>
      <c r="AB31" s="120">
        <v>0.5</v>
      </c>
      <c r="AC31" s="303">
        <f>+AA31+AB31</f>
        <v>0.3</v>
      </c>
      <c r="AD31" s="302">
        <v>-0.4</v>
      </c>
      <c r="AE31" s="120">
        <v>0.6</v>
      </c>
      <c r="AF31" s="303">
        <f>+AD31+AE31</f>
        <v>0.19999999999999996</v>
      </c>
      <c r="AG31" s="302">
        <v>-0.4</v>
      </c>
      <c r="AH31" s="120">
        <v>0.5</v>
      </c>
      <c r="AI31" s="290">
        <f>+AG31+AH31</f>
        <v>0.09999999999999998</v>
      </c>
      <c r="AJ31" s="65">
        <v>0.3</v>
      </c>
      <c r="AK31" s="120">
        <v>0.4</v>
      </c>
      <c r="AL31" s="290">
        <f>+AJ31+AK31</f>
        <v>0.7</v>
      </c>
      <c r="AM31" s="65">
        <v>-0.4</v>
      </c>
      <c r="AN31" s="120">
        <v>0.1</v>
      </c>
      <c r="AO31" s="290">
        <f>+AM31+AN31</f>
        <v>-0.30000000000000004</v>
      </c>
      <c r="AP31" s="65">
        <v>-0.6</v>
      </c>
      <c r="AQ31" s="120">
        <v>0.9</v>
      </c>
      <c r="AR31" s="290">
        <f>+AP31+AQ31</f>
        <v>0.30000000000000004</v>
      </c>
      <c r="AS31" s="65">
        <v>0.7</v>
      </c>
      <c r="AT31" s="120">
        <v>0.1</v>
      </c>
      <c r="AU31" s="290">
        <f>+AS31+AT31</f>
        <v>0.7999999999999999</v>
      </c>
      <c r="AV31" s="138">
        <v>-0.5</v>
      </c>
      <c r="AW31" s="120">
        <v>5.8</v>
      </c>
      <c r="AX31" s="301">
        <f>SUM(AV31:AW31)</f>
        <v>5.3</v>
      </c>
      <c r="AY31" s="75"/>
      <c r="AZ31" s="75"/>
      <c r="BA31" s="124"/>
      <c r="BB31" s="124"/>
      <c r="BC31" s="230" t="s">
        <v>33</v>
      </c>
      <c r="BD31" s="230"/>
      <c r="BE31" s="230"/>
      <c r="BF31" s="230"/>
      <c r="BG31" s="230"/>
      <c r="BH31" s="231"/>
      <c r="BI31" s="86"/>
    </row>
    <row r="32" spans="1:61" s="4" customFormat="1" ht="16.5" customHeight="1" thickBot="1">
      <c r="A32" s="3"/>
      <c r="B32" s="3"/>
      <c r="C32" s="3"/>
      <c r="D32" s="3"/>
      <c r="E32" s="1"/>
      <c r="F32" s="3"/>
      <c r="G32" s="3"/>
      <c r="H32" s="3"/>
      <c r="I32" s="3"/>
      <c r="J32" s="3"/>
      <c r="K32" s="3"/>
      <c r="L32" s="220" t="s">
        <v>95</v>
      </c>
      <c r="M32" s="220"/>
      <c r="N32" s="220"/>
      <c r="O32" s="220" t="s">
        <v>96</v>
      </c>
      <c r="P32" s="220"/>
      <c r="Q32" s="220"/>
      <c r="R32" s="220" t="s">
        <v>97</v>
      </c>
      <c r="S32" s="220"/>
      <c r="T32" s="220"/>
      <c r="U32" s="220" t="s">
        <v>98</v>
      </c>
      <c r="V32" s="220"/>
      <c r="W32" s="220"/>
      <c r="X32" s="220" t="s">
        <v>99</v>
      </c>
      <c r="Y32" s="220"/>
      <c r="Z32" s="220"/>
      <c r="AA32" s="220" t="s">
        <v>100</v>
      </c>
      <c r="AB32" s="220"/>
      <c r="AC32" s="220"/>
      <c r="AD32" s="220" t="s">
        <v>101</v>
      </c>
      <c r="AE32" s="220"/>
      <c r="AF32" s="220"/>
      <c r="AG32" s="220" t="s">
        <v>25</v>
      </c>
      <c r="AH32" s="220"/>
      <c r="AI32" s="220"/>
      <c r="AJ32" s="220" t="s">
        <v>28</v>
      </c>
      <c r="AK32" s="220"/>
      <c r="AL32" s="220"/>
      <c r="AM32" s="220" t="s">
        <v>31</v>
      </c>
      <c r="AN32" s="220"/>
      <c r="AO32" s="220"/>
      <c r="AP32" s="220" t="s">
        <v>30</v>
      </c>
      <c r="AQ32" s="220"/>
      <c r="AR32" s="220"/>
      <c r="AS32" s="220" t="s">
        <v>46</v>
      </c>
      <c r="AT32" s="220"/>
      <c r="AU32" s="220"/>
      <c r="AV32" s="220" t="s">
        <v>46</v>
      </c>
      <c r="AW32" s="220"/>
      <c r="AX32" s="220"/>
      <c r="AY32" s="3"/>
      <c r="AZ32" s="3"/>
      <c r="BA32" s="11"/>
      <c r="BB32" s="11"/>
      <c r="BC32" s="3"/>
      <c r="BD32" s="11"/>
      <c r="BE32" s="11"/>
      <c r="BF32" s="11"/>
      <c r="BG32" s="11"/>
      <c r="BH32" s="11"/>
      <c r="BI32" s="7"/>
    </row>
    <row r="33" spans="1:61" s="51" customFormat="1" ht="21" thickBot="1">
      <c r="A33" s="39"/>
      <c r="B33" s="39"/>
      <c r="C33" s="39"/>
      <c r="D33" s="39"/>
      <c r="E33" s="221" t="s">
        <v>102</v>
      </c>
      <c r="F33" s="222"/>
      <c r="G33" s="222"/>
      <c r="H33" s="222"/>
      <c r="I33" s="222"/>
      <c r="J33" s="222"/>
      <c r="K33" s="222"/>
      <c r="L33" s="191">
        <f>+L11+L13-L17-L27-L29</f>
        <v>16.599999999999998</v>
      </c>
      <c r="M33" s="174">
        <f>+M11+M13-M17-M27-M29</f>
        <v>2.9999999999999996</v>
      </c>
      <c r="N33" s="175">
        <f>SUM(L33:M33)</f>
        <v>19.599999999999998</v>
      </c>
      <c r="O33" s="42">
        <f>+O11+O13-O17-O27-O29</f>
        <v>16.399999999999995</v>
      </c>
      <c r="P33" s="174">
        <f>+P11+P13-P17-P27-P29</f>
        <v>2.8999999999999995</v>
      </c>
      <c r="Q33" s="175">
        <f>SUM(O33:P33)</f>
        <v>19.299999999999994</v>
      </c>
      <c r="R33" s="45">
        <f>R11+R13-R17-R27-R29</f>
        <v>47.9</v>
      </c>
      <c r="S33" s="174">
        <f>S11+S13-S17-S27-S29</f>
        <v>7.699999999999999</v>
      </c>
      <c r="T33" s="44">
        <f>T11+T13-T17-T27-T29</f>
        <v>55.599999999999994</v>
      </c>
      <c r="U33" s="45">
        <f>U11+U13-U17-U27-U29</f>
        <v>79.39999999999999</v>
      </c>
      <c r="V33" s="174">
        <f>V11+V13-V17-V27-V29</f>
        <v>11.4</v>
      </c>
      <c r="W33" s="175">
        <f>+U33+V33</f>
        <v>90.8</v>
      </c>
      <c r="X33" s="45">
        <f>X11+X13-X17-X27-X29</f>
        <v>86.19999999999999</v>
      </c>
      <c r="Y33" s="174">
        <f>Y11+Y13-Y17-Y27-Y29</f>
        <v>13.1</v>
      </c>
      <c r="Z33" s="175">
        <f>+X33+Y33</f>
        <v>99.29999999999998</v>
      </c>
      <c r="AA33" s="45">
        <f>AA11+AA13-AA17-AA27-AA29</f>
        <v>83.6</v>
      </c>
      <c r="AB33" s="174">
        <f>AB11+AB13-AB17-AB27-AB29</f>
        <v>12.8</v>
      </c>
      <c r="AC33" s="175">
        <f>+AA33+AB33</f>
        <v>96.39999999999999</v>
      </c>
      <c r="AD33" s="45">
        <f>AD11+AD13-AD17-AD27-AD29</f>
        <v>79.59999999999998</v>
      </c>
      <c r="AE33" s="174">
        <f>AE11+AE13-AE17-AE27-AE29</f>
        <v>11.1</v>
      </c>
      <c r="AF33" s="175">
        <f>+AD33+AE33</f>
        <v>90.69999999999997</v>
      </c>
      <c r="AG33" s="45">
        <f>AG11+AG13-AG17-AG27-AG29</f>
        <v>66.89999999999998</v>
      </c>
      <c r="AH33" s="174">
        <f>AH11+AH13-AH17-AH27-AH29</f>
        <v>10.1</v>
      </c>
      <c r="AI33" s="175">
        <f>+AG33+AH33</f>
        <v>76.99999999999997</v>
      </c>
      <c r="AJ33" s="45">
        <f>AJ11+AJ13-AJ17-AJ27-AJ29</f>
        <v>51.899999999999984</v>
      </c>
      <c r="AK33" s="174">
        <f>AK11+AK13-AK17-AK27-AK29</f>
        <v>7.599999999999999</v>
      </c>
      <c r="AL33" s="175">
        <f>+AJ33+AK33</f>
        <v>59.499999999999986</v>
      </c>
      <c r="AM33" s="45">
        <f>AM11+AM13-AM17-AM27-AM29</f>
        <v>44.19999999999998</v>
      </c>
      <c r="AN33" s="174">
        <f>AN11+AN13-AN17-AN27-AN29</f>
        <v>7.499999999999999</v>
      </c>
      <c r="AO33" s="175">
        <f>+AM33+AN33</f>
        <v>51.69999999999998</v>
      </c>
      <c r="AP33" s="45">
        <f>AP11+AP13-AP17-AP27-AP29</f>
        <v>34.69999999999998</v>
      </c>
      <c r="AQ33" s="174">
        <f>AQ11+AQ13-AQ17-AQ27-AQ29</f>
        <v>6.800000000000001</v>
      </c>
      <c r="AR33" s="175">
        <f>+AP33+AQ33</f>
        <v>41.499999999999986</v>
      </c>
      <c r="AS33" s="45">
        <f>AS11+AS13-AS17-AS27-AS29</f>
        <v>26.999999999999982</v>
      </c>
      <c r="AT33" s="174">
        <f>AT11+AT13-AT17-AT27-AT29</f>
        <v>7.200000000000001</v>
      </c>
      <c r="AU33" s="175">
        <f>+AS33+AT33</f>
        <v>34.19999999999998</v>
      </c>
      <c r="AV33" s="45">
        <f>AV11+AV13-AV17-AV27-AV29</f>
        <v>27</v>
      </c>
      <c r="AW33" s="174">
        <f>AW11+AW13-AW17-AW27-AW29</f>
        <v>7.200000000000001</v>
      </c>
      <c r="AX33" s="175">
        <f>+AV33+AW33</f>
        <v>34.2</v>
      </c>
      <c r="AY33" s="139" t="e">
        <f>+AY11+AY13-AY17</f>
        <v>#REF!</v>
      </c>
      <c r="AZ33" s="139" t="e">
        <f>+AZ11+AZ13-AZ17</f>
        <v>#REF!</v>
      </c>
      <c r="BA33" s="223" t="s">
        <v>103</v>
      </c>
      <c r="BB33" s="223"/>
      <c r="BC33" s="223"/>
      <c r="BD33" s="223"/>
      <c r="BE33" s="223"/>
      <c r="BF33" s="223"/>
      <c r="BG33" s="223"/>
      <c r="BH33" s="223"/>
      <c r="BI33" s="224"/>
    </row>
    <row r="34" spans="1:61" s="51" customFormat="1" ht="10.5" customHeight="1" thickBot="1">
      <c r="A34" s="39"/>
      <c r="B34" s="39"/>
      <c r="C34" s="39"/>
      <c r="D34" s="39"/>
      <c r="E34" s="140"/>
      <c r="F34" s="141"/>
      <c r="G34" s="141"/>
      <c r="H34" s="141"/>
      <c r="I34" s="141"/>
      <c r="J34" s="141"/>
      <c r="K34" s="141"/>
      <c r="L34" s="39"/>
      <c r="M34" s="39"/>
      <c r="N34" s="39"/>
      <c r="O34" s="225"/>
      <c r="P34" s="225"/>
      <c r="Q34" s="225"/>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226"/>
      <c r="AW34" s="226"/>
      <c r="AX34" s="226"/>
      <c r="AY34" s="143">
        <f>SUM(AY36:AY37)</f>
        <v>103</v>
      </c>
      <c r="AZ34" s="144">
        <f>SUM(AY34:AY34)</f>
        <v>103</v>
      </c>
      <c r="BA34" s="227"/>
      <c r="BB34" s="227"/>
      <c r="BC34" s="227"/>
      <c r="BD34" s="227"/>
      <c r="BE34" s="227"/>
      <c r="BF34" s="227"/>
      <c r="BG34" s="227"/>
      <c r="BH34" s="227"/>
      <c r="BI34" s="54"/>
    </row>
    <row r="35" spans="1:61" s="51" customFormat="1" ht="20.25">
      <c r="A35" s="39"/>
      <c r="B35" s="39"/>
      <c r="C35" s="39"/>
      <c r="D35" s="39"/>
      <c r="E35" s="200" t="s">
        <v>104</v>
      </c>
      <c r="F35" s="201"/>
      <c r="G35" s="201"/>
      <c r="H35" s="201"/>
      <c r="I35" s="201"/>
      <c r="J35" s="201"/>
      <c r="K35" s="201"/>
      <c r="L35" s="62">
        <f aca="true" t="shared" si="16" ref="L35:Q35">SUM(L36:L37)</f>
        <v>16.6</v>
      </c>
      <c r="M35" s="181">
        <f t="shared" si="16"/>
        <v>3</v>
      </c>
      <c r="N35" s="61">
        <f t="shared" si="16"/>
        <v>19.6</v>
      </c>
      <c r="O35" s="181">
        <f t="shared" si="16"/>
        <v>16.4</v>
      </c>
      <c r="P35" s="181">
        <f t="shared" si="16"/>
        <v>2.9</v>
      </c>
      <c r="Q35" s="194">
        <f t="shared" si="16"/>
        <v>19.299999999999997</v>
      </c>
      <c r="R35" s="190">
        <f>R36+R37</f>
        <v>47.8</v>
      </c>
      <c r="S35" s="63">
        <f>S36+S37</f>
        <v>7.7</v>
      </c>
      <c r="T35" s="193">
        <f>T36+T37</f>
        <v>55.5</v>
      </c>
      <c r="U35" s="190">
        <f>+U36+U37</f>
        <v>79.39999999999999</v>
      </c>
      <c r="V35" s="63">
        <f>+V36+V37</f>
        <v>11.4</v>
      </c>
      <c r="W35" s="193">
        <f>+U35+V35</f>
        <v>90.8</v>
      </c>
      <c r="X35" s="190">
        <f>+X36+X37</f>
        <v>86.1</v>
      </c>
      <c r="Y35" s="63">
        <f>+Y36+Y37</f>
        <v>13.1</v>
      </c>
      <c r="Z35" s="193">
        <f>+X35+Y35</f>
        <v>99.19999999999999</v>
      </c>
      <c r="AA35" s="190">
        <f>+AA36+AA37</f>
        <v>83.5</v>
      </c>
      <c r="AB35" s="63">
        <f>+AB36+AB37</f>
        <v>12.799999999999999</v>
      </c>
      <c r="AC35" s="193">
        <f>+AA35+AB35</f>
        <v>96.3</v>
      </c>
      <c r="AD35" s="180">
        <f>+AD36+AD37</f>
        <v>79.5</v>
      </c>
      <c r="AE35" s="181">
        <f>+AE36+AE37</f>
        <v>11.1</v>
      </c>
      <c r="AF35" s="183">
        <f>+AD35+AE35</f>
        <v>90.6</v>
      </c>
      <c r="AG35" s="180">
        <f>+AG36+AG37</f>
        <v>66.8</v>
      </c>
      <c r="AH35" s="181">
        <f>+AH36+AH37</f>
        <v>10.1</v>
      </c>
      <c r="AI35" s="183">
        <f>+AG35+AH35</f>
        <v>76.89999999999999</v>
      </c>
      <c r="AJ35" s="180">
        <f>+AJ36+AJ37</f>
        <v>51.9</v>
      </c>
      <c r="AK35" s="181">
        <f>+AK36+AK37</f>
        <v>7.6</v>
      </c>
      <c r="AL35" s="183">
        <f>+AJ35+AK35</f>
        <v>59.5</v>
      </c>
      <c r="AM35" s="180">
        <f>+AM36+AM37</f>
        <v>44.199999999999996</v>
      </c>
      <c r="AN35" s="181">
        <f>+AN36+AN37</f>
        <v>7.5</v>
      </c>
      <c r="AO35" s="183">
        <f>+AM35+AN35</f>
        <v>51.699999999999996</v>
      </c>
      <c r="AP35" s="180">
        <f>+AP36+AP37</f>
        <v>34.7</v>
      </c>
      <c r="AQ35" s="181">
        <f>+AQ36+AQ37</f>
        <v>6.8</v>
      </c>
      <c r="AR35" s="183">
        <f>+AP35+AQ35</f>
        <v>41.5</v>
      </c>
      <c r="AS35" s="180">
        <f>+AS36+AS37</f>
        <v>27</v>
      </c>
      <c r="AT35" s="181">
        <f>+AT36+AT37</f>
        <v>7.2</v>
      </c>
      <c r="AU35" s="183">
        <f>+AS35+AT35</f>
        <v>34.2</v>
      </c>
      <c r="AV35" s="180">
        <f>+AV36+AV37</f>
        <v>27</v>
      </c>
      <c r="AW35" s="181">
        <f>+AW36+AW37</f>
        <v>7.2</v>
      </c>
      <c r="AX35" s="183">
        <f>+AV35+AW35</f>
        <v>34.2</v>
      </c>
      <c r="AY35" s="143"/>
      <c r="AZ35" s="144"/>
      <c r="BA35" s="196" t="s">
        <v>105</v>
      </c>
      <c r="BB35" s="197"/>
      <c r="BC35" s="197"/>
      <c r="BD35" s="197"/>
      <c r="BE35" s="197"/>
      <c r="BF35" s="197"/>
      <c r="BG35" s="197"/>
      <c r="BH35" s="197"/>
      <c r="BI35" s="198"/>
    </row>
    <row r="36" spans="1:61" s="51" customFormat="1" ht="20.25">
      <c r="A36" s="39"/>
      <c r="B36" s="39"/>
      <c r="C36" s="39"/>
      <c r="D36" s="39"/>
      <c r="E36" s="145"/>
      <c r="F36" s="39"/>
      <c r="G36" s="146" t="s">
        <v>9</v>
      </c>
      <c r="H36" s="59"/>
      <c r="I36" s="59"/>
      <c r="J36" s="59"/>
      <c r="K36" s="58"/>
      <c r="L36" s="112">
        <v>12.4</v>
      </c>
      <c r="M36" s="147">
        <v>1</v>
      </c>
      <c r="N36" s="184">
        <f>SUM(L36:M36)</f>
        <v>13.4</v>
      </c>
      <c r="O36" s="147">
        <v>12.2</v>
      </c>
      <c r="P36" s="147">
        <v>1.2</v>
      </c>
      <c r="Q36" s="184">
        <f>SUM(O36:P36)</f>
        <v>13.399999999999999</v>
      </c>
      <c r="R36" s="186">
        <v>33</v>
      </c>
      <c r="S36" s="113">
        <v>5.9</v>
      </c>
      <c r="T36" s="187">
        <f>S36+R36</f>
        <v>38.9</v>
      </c>
      <c r="U36" s="186">
        <v>65.1</v>
      </c>
      <c r="V36" s="113">
        <v>10</v>
      </c>
      <c r="W36" s="187">
        <f>+U36+V36</f>
        <v>75.1</v>
      </c>
      <c r="X36" s="186">
        <v>72.1</v>
      </c>
      <c r="Y36" s="113">
        <v>11.4</v>
      </c>
      <c r="Z36" s="187">
        <f>+X36+Y36</f>
        <v>83.5</v>
      </c>
      <c r="AA36" s="186">
        <v>70.8</v>
      </c>
      <c r="AB36" s="113">
        <v>11.1</v>
      </c>
      <c r="AC36" s="187">
        <f>+AA36+AB36</f>
        <v>81.89999999999999</v>
      </c>
      <c r="AD36" s="72">
        <v>67.4</v>
      </c>
      <c r="AE36" s="117">
        <v>9.7</v>
      </c>
      <c r="AF36" s="187">
        <f>+AD36+AE36</f>
        <v>77.10000000000001</v>
      </c>
      <c r="AG36" s="72">
        <v>56.1</v>
      </c>
      <c r="AH36" s="113">
        <v>7.8</v>
      </c>
      <c r="AI36" s="187">
        <f>+AG36+AH36</f>
        <v>63.9</v>
      </c>
      <c r="AJ36" s="72">
        <v>42.5</v>
      </c>
      <c r="AK36" s="117">
        <v>5.8</v>
      </c>
      <c r="AL36" s="187">
        <f>+AJ36+AK36</f>
        <v>48.3</v>
      </c>
      <c r="AM36" s="72">
        <v>36.4</v>
      </c>
      <c r="AN36" s="113">
        <v>5.3</v>
      </c>
      <c r="AO36" s="187">
        <f>+AM36+AN36</f>
        <v>41.699999999999996</v>
      </c>
      <c r="AP36" s="72">
        <v>29.1</v>
      </c>
      <c r="AQ36" s="117">
        <v>3.8</v>
      </c>
      <c r="AR36" s="187">
        <f>+AP36+AQ36</f>
        <v>32.9</v>
      </c>
      <c r="AS36" s="72">
        <v>21.8</v>
      </c>
      <c r="AT36" s="117">
        <v>3.2</v>
      </c>
      <c r="AU36" s="187">
        <f>+AS36+AT36</f>
        <v>25</v>
      </c>
      <c r="AV36" s="148">
        <v>21.8</v>
      </c>
      <c r="AW36" s="113">
        <v>3.2</v>
      </c>
      <c r="AX36" s="182">
        <f>SUM(AV36:AW36)</f>
        <v>25</v>
      </c>
      <c r="AY36" s="149">
        <v>103</v>
      </c>
      <c r="AZ36" s="57">
        <f>SUM(AY36:AY36)</f>
        <v>103</v>
      </c>
      <c r="BA36" s="195" t="s">
        <v>2</v>
      </c>
      <c r="BB36" s="215"/>
      <c r="BC36" s="215"/>
      <c r="BD36" s="215"/>
      <c r="BE36" s="215"/>
      <c r="BF36" s="215"/>
      <c r="BG36" s="215"/>
      <c r="BH36" s="216"/>
      <c r="BI36" s="54"/>
    </row>
    <row r="37" spans="1:61" s="51" customFormat="1" ht="21" thickBot="1">
      <c r="A37" s="39"/>
      <c r="B37" s="39"/>
      <c r="C37" s="39"/>
      <c r="D37" s="39"/>
      <c r="E37" s="145"/>
      <c r="F37" s="39"/>
      <c r="G37" s="150" t="s">
        <v>10</v>
      </c>
      <c r="H37" s="151"/>
      <c r="I37" s="151"/>
      <c r="J37" s="151"/>
      <c r="K37" s="152"/>
      <c r="L37" s="66">
        <v>4.2</v>
      </c>
      <c r="M37" s="67">
        <v>2</v>
      </c>
      <c r="N37" s="177">
        <f>SUM(L37:M37)</f>
        <v>6.2</v>
      </c>
      <c r="O37" s="67">
        <v>4.2</v>
      </c>
      <c r="P37" s="67">
        <v>1.7</v>
      </c>
      <c r="Q37" s="177">
        <f>SUM(O37:P37)</f>
        <v>5.9</v>
      </c>
      <c r="R37" s="188">
        <v>14.8</v>
      </c>
      <c r="S37" s="69">
        <v>1.8</v>
      </c>
      <c r="T37" s="189">
        <f>S37+R37</f>
        <v>16.6</v>
      </c>
      <c r="U37" s="188">
        <v>14.3</v>
      </c>
      <c r="V37" s="69">
        <v>1.4</v>
      </c>
      <c r="W37" s="189">
        <f>+U37+V37</f>
        <v>15.700000000000001</v>
      </c>
      <c r="X37" s="188">
        <v>14</v>
      </c>
      <c r="Y37" s="69">
        <v>1.7</v>
      </c>
      <c r="Z37" s="189">
        <f>+X37+Y37</f>
        <v>15.7</v>
      </c>
      <c r="AA37" s="188">
        <v>12.7</v>
      </c>
      <c r="AB37" s="69">
        <v>1.7</v>
      </c>
      <c r="AC37" s="189">
        <f>+AA37+AB37</f>
        <v>14.399999999999999</v>
      </c>
      <c r="AD37" s="72">
        <v>12.1</v>
      </c>
      <c r="AE37" s="69">
        <v>1.4</v>
      </c>
      <c r="AF37" s="189">
        <f>+AD37+AE37</f>
        <v>13.5</v>
      </c>
      <c r="AG37" s="72">
        <v>10.7</v>
      </c>
      <c r="AH37" s="69">
        <v>2.3</v>
      </c>
      <c r="AI37" s="189">
        <f>+AG37+AH37</f>
        <v>13</v>
      </c>
      <c r="AJ37" s="72">
        <v>9.4</v>
      </c>
      <c r="AK37" s="69">
        <v>1.8</v>
      </c>
      <c r="AL37" s="189">
        <f>+AJ37+AK37</f>
        <v>11.200000000000001</v>
      </c>
      <c r="AM37" s="72">
        <v>7.8</v>
      </c>
      <c r="AN37" s="69">
        <v>2.2</v>
      </c>
      <c r="AO37" s="189">
        <f>+AM37+AN37</f>
        <v>10</v>
      </c>
      <c r="AP37" s="72">
        <v>5.6</v>
      </c>
      <c r="AQ37" s="69">
        <v>3</v>
      </c>
      <c r="AR37" s="189">
        <f>+AP37+AQ37</f>
        <v>8.6</v>
      </c>
      <c r="AS37" s="72">
        <v>5.2</v>
      </c>
      <c r="AT37" s="69">
        <v>4</v>
      </c>
      <c r="AU37" s="189">
        <f>+AS37+AT37</f>
        <v>9.2</v>
      </c>
      <c r="AV37" s="148">
        <v>5.2</v>
      </c>
      <c r="AW37" s="69">
        <v>4</v>
      </c>
      <c r="AX37" s="177">
        <f>SUM(AV37:AW37)</f>
        <v>9.2</v>
      </c>
      <c r="AY37" s="114"/>
      <c r="AZ37" s="115"/>
      <c r="BA37" s="217" t="s">
        <v>3</v>
      </c>
      <c r="BB37" s="218"/>
      <c r="BC37" s="218"/>
      <c r="BD37" s="218"/>
      <c r="BE37" s="218"/>
      <c r="BF37" s="218"/>
      <c r="BG37" s="218"/>
      <c r="BH37" s="219"/>
      <c r="BI37" s="54"/>
    </row>
    <row r="38" spans="1:61" s="51" customFormat="1" ht="8.25" customHeight="1" thickBot="1">
      <c r="A38" s="39"/>
      <c r="B38" s="39"/>
      <c r="C38" s="39"/>
      <c r="D38" s="39"/>
      <c r="E38" s="153"/>
      <c r="F38" s="154"/>
      <c r="G38" s="154"/>
      <c r="H38" s="154"/>
      <c r="I38" s="154"/>
      <c r="J38" s="154"/>
      <c r="K38" s="154"/>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25"/>
      <c r="AY38" s="139"/>
      <c r="AZ38" s="139"/>
      <c r="BA38" s="156"/>
      <c r="BB38" s="157"/>
      <c r="BC38" s="157"/>
      <c r="BD38" s="157"/>
      <c r="BE38" s="157"/>
      <c r="BF38" s="157"/>
      <c r="BG38" s="157"/>
      <c r="BH38" s="157"/>
      <c r="BI38" s="158"/>
    </row>
    <row r="39" spans="5:61" s="51" customFormat="1" ht="20.25" customHeight="1">
      <c r="E39" s="159" t="s">
        <v>16</v>
      </c>
      <c r="F39" s="160" t="s">
        <v>106</v>
      </c>
      <c r="G39" s="161"/>
      <c r="H39" s="161"/>
      <c r="I39" s="161"/>
      <c r="J39" s="161"/>
      <c r="K39" s="162"/>
      <c r="L39" s="161"/>
      <c r="M39" s="161"/>
      <c r="N39" s="161"/>
      <c r="O39" s="161"/>
      <c r="P39" s="161"/>
      <c r="Q39" s="161"/>
      <c r="R39" s="161"/>
      <c r="S39" s="161"/>
      <c r="T39" s="161"/>
      <c r="U39" s="161"/>
      <c r="V39" s="161"/>
      <c r="W39" s="161"/>
      <c r="X39" s="161"/>
      <c r="Y39" s="161"/>
      <c r="Z39" s="161"/>
      <c r="BI39" s="39"/>
    </row>
    <row r="40" spans="2:55" s="51" customFormat="1" ht="18" customHeight="1">
      <c r="B40" s="163"/>
      <c r="E40" s="164" t="s">
        <v>17</v>
      </c>
      <c r="F40" s="161" t="s">
        <v>18</v>
      </c>
      <c r="G40" s="161"/>
      <c r="H40" s="161"/>
      <c r="I40" s="161"/>
      <c r="J40" s="161"/>
      <c r="K40" s="161"/>
      <c r="L40" s="165"/>
      <c r="M40" s="165"/>
      <c r="N40" s="165"/>
      <c r="O40" s="165"/>
      <c r="P40" s="165"/>
      <c r="Q40" s="165"/>
      <c r="R40" s="165"/>
      <c r="S40" s="165"/>
      <c r="T40" s="165"/>
      <c r="U40" s="165"/>
      <c r="V40" s="165"/>
      <c r="W40" s="165"/>
      <c r="X40" s="165"/>
      <c r="Y40" s="165"/>
      <c r="Z40" s="165"/>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row>
    <row r="41" spans="2:55" s="51" customFormat="1" ht="18" customHeight="1">
      <c r="B41" s="163"/>
      <c r="E41" s="161"/>
      <c r="F41" s="161" t="s">
        <v>19</v>
      </c>
      <c r="G41" s="161"/>
      <c r="H41" s="161"/>
      <c r="I41" s="161"/>
      <c r="J41" s="161"/>
      <c r="K41" s="161"/>
      <c r="L41" s="165"/>
      <c r="M41" s="165"/>
      <c r="N41" s="165"/>
      <c r="O41" s="165"/>
      <c r="P41" s="165"/>
      <c r="Q41" s="165"/>
      <c r="R41" s="165"/>
      <c r="S41" s="165"/>
      <c r="T41" s="165"/>
      <c r="U41" s="165"/>
      <c r="V41" s="165"/>
      <c r="W41" s="165"/>
      <c r="X41" s="165"/>
      <c r="Y41" s="165"/>
      <c r="Z41" s="165"/>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row>
    <row r="42" spans="2:55" s="51" customFormat="1" ht="18" customHeight="1">
      <c r="B42" s="163"/>
      <c r="E42" s="164" t="s">
        <v>20</v>
      </c>
      <c r="F42" s="161" t="s">
        <v>107</v>
      </c>
      <c r="G42" s="161"/>
      <c r="H42" s="161"/>
      <c r="I42" s="161"/>
      <c r="J42" s="161"/>
      <c r="K42" s="161"/>
      <c r="L42" s="165"/>
      <c r="M42" s="165"/>
      <c r="N42" s="165"/>
      <c r="O42" s="165"/>
      <c r="P42" s="165"/>
      <c r="Q42" s="165"/>
      <c r="R42" s="165"/>
      <c r="S42" s="165"/>
      <c r="T42" s="165"/>
      <c r="U42" s="165"/>
      <c r="V42" s="165"/>
      <c r="W42" s="165"/>
      <c r="X42" s="165"/>
      <c r="Y42" s="165"/>
      <c r="Z42" s="165"/>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row>
    <row r="43" spans="2:60" s="51" customFormat="1" ht="20.25">
      <c r="B43" s="163"/>
      <c r="C43" s="163"/>
      <c r="D43" s="163"/>
      <c r="E43" s="199" t="s">
        <v>108</v>
      </c>
      <c r="F43" s="199"/>
      <c r="G43" s="199"/>
      <c r="H43" s="199"/>
      <c r="I43" s="199"/>
      <c r="J43" s="199"/>
      <c r="K43" s="199"/>
      <c r="L43" s="199"/>
      <c r="M43" s="199"/>
      <c r="N43" s="199"/>
      <c r="O43" s="199"/>
      <c r="P43" s="199"/>
      <c r="Q43" s="199"/>
      <c r="R43" s="168" t="s">
        <v>109</v>
      </c>
      <c r="S43" s="167"/>
      <c r="T43" s="167"/>
      <c r="U43" s="169">
        <v>366</v>
      </c>
      <c r="V43" s="167" t="s">
        <v>47</v>
      </c>
      <c r="W43" s="167"/>
      <c r="X43" s="167"/>
      <c r="Y43" s="167"/>
      <c r="Z43" s="170"/>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2"/>
      <c r="AZ43" s="172"/>
      <c r="BA43" s="172"/>
      <c r="BB43" s="172"/>
      <c r="BC43" s="172"/>
      <c r="BD43" s="172"/>
      <c r="BE43" s="172"/>
      <c r="BF43" s="172"/>
      <c r="BG43" s="172"/>
      <c r="BH43" s="172"/>
    </row>
    <row r="44" spans="3:56" s="51" customFormat="1" ht="20.25">
      <c r="C44" s="171"/>
      <c r="D44" s="171"/>
      <c r="E44" s="167"/>
      <c r="F44" s="167"/>
      <c r="G44" s="167"/>
      <c r="H44" s="167"/>
      <c r="I44" s="167"/>
      <c r="J44" s="167"/>
      <c r="K44" s="167"/>
      <c r="L44" s="167"/>
      <c r="M44" s="167"/>
      <c r="N44" s="167"/>
      <c r="O44" s="167"/>
      <c r="P44" s="167"/>
      <c r="Q44" s="167"/>
      <c r="R44" s="167" t="s">
        <v>110</v>
      </c>
      <c r="S44" s="167"/>
      <c r="T44" s="167"/>
      <c r="U44" s="169" t="s">
        <v>111</v>
      </c>
      <c r="V44" s="167" t="s">
        <v>47</v>
      </c>
      <c r="W44" s="167"/>
      <c r="X44" s="167"/>
      <c r="Y44" s="167"/>
      <c r="Z44" s="167"/>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row>
    <row r="45" spans="3:56" s="51" customFormat="1" ht="20.25">
      <c r="C45" s="171"/>
      <c r="D45" s="171"/>
      <c r="E45" s="167"/>
      <c r="F45" s="167"/>
      <c r="G45" s="167"/>
      <c r="H45" s="167"/>
      <c r="I45" s="167"/>
      <c r="J45" s="167"/>
      <c r="K45" s="167"/>
      <c r="L45" s="167"/>
      <c r="M45" s="167"/>
      <c r="N45" s="167"/>
      <c r="O45" s="167"/>
      <c r="P45" s="167"/>
      <c r="Q45" s="167"/>
      <c r="R45" s="168" t="s">
        <v>32</v>
      </c>
      <c r="S45" s="167"/>
      <c r="T45" s="167"/>
      <c r="U45" s="169">
        <v>0</v>
      </c>
      <c r="V45" s="167" t="s">
        <v>47</v>
      </c>
      <c r="W45" s="167"/>
      <c r="X45" s="167"/>
      <c r="Y45" s="167"/>
      <c r="Z45" s="167"/>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row>
    <row r="46" spans="3:56" s="161" customFormat="1" ht="16.5">
      <c r="C46" s="167"/>
      <c r="D46" s="167"/>
      <c r="E46" s="173" t="s">
        <v>21</v>
      </c>
      <c r="F46" s="167" t="s">
        <v>112</v>
      </c>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row>
  </sheetData>
  <mergeCells count="90">
    <mergeCell ref="E2:BI2"/>
    <mergeCell ref="E3:BI3"/>
    <mergeCell ref="E4:BI4"/>
    <mergeCell ref="E5:K5"/>
    <mergeCell ref="L5:N5"/>
    <mergeCell ref="O5:Q5"/>
    <mergeCell ref="R5:T5"/>
    <mergeCell ref="U5:W5"/>
    <mergeCell ref="X5:Z5"/>
    <mergeCell ref="AA5:AC5"/>
    <mergeCell ref="AS5:AU5"/>
    <mergeCell ref="AV5:AX5"/>
    <mergeCell ref="AY5:AZ5"/>
    <mergeCell ref="AD5:AF5"/>
    <mergeCell ref="AG5:AI5"/>
    <mergeCell ref="AJ5:AL5"/>
    <mergeCell ref="AM5:AO5"/>
    <mergeCell ref="BB5:BI5"/>
    <mergeCell ref="E6:K6"/>
    <mergeCell ref="L6:N6"/>
    <mergeCell ref="O6:Q6"/>
    <mergeCell ref="R6:T6"/>
    <mergeCell ref="U6:W6"/>
    <mergeCell ref="X6:Z6"/>
    <mergeCell ref="AV6:AX6"/>
    <mergeCell ref="BB6:BI6"/>
    <mergeCell ref="AP5:AR5"/>
    <mergeCell ref="E7:K7"/>
    <mergeCell ref="BB7:BI7"/>
    <mergeCell ref="E8:K8"/>
    <mergeCell ref="BA8:BI8"/>
    <mergeCell ref="AD10:AF10"/>
    <mergeCell ref="AG10:AI10"/>
    <mergeCell ref="L10:N10"/>
    <mergeCell ref="O10:Q10"/>
    <mergeCell ref="R10:T10"/>
    <mergeCell ref="U10:W10"/>
    <mergeCell ref="AV10:AX10"/>
    <mergeCell ref="L12:N12"/>
    <mergeCell ref="O12:Q12"/>
    <mergeCell ref="AV12:AX12"/>
    <mergeCell ref="AJ10:AL10"/>
    <mergeCell ref="AM10:AO10"/>
    <mergeCell ref="AP10:AR10"/>
    <mergeCell ref="AS10:AU10"/>
    <mergeCell ref="X10:Z10"/>
    <mergeCell ref="AA10:AC10"/>
    <mergeCell ref="BA13:BI13"/>
    <mergeCell ref="BA14:BH14"/>
    <mergeCell ref="F15:K15"/>
    <mergeCell ref="BA15:BH15"/>
    <mergeCell ref="BA17:BI17"/>
    <mergeCell ref="BA18:BH18"/>
    <mergeCell ref="BA19:BG19"/>
    <mergeCell ref="BA20:BG20"/>
    <mergeCell ref="BA21:BG21"/>
    <mergeCell ref="BC22:BH22"/>
    <mergeCell ref="F23:K23"/>
    <mergeCell ref="BB23:BH23"/>
    <mergeCell ref="F24:K24"/>
    <mergeCell ref="BC24:BH24"/>
    <mergeCell ref="BB26:BI26"/>
    <mergeCell ref="BA27:BH27"/>
    <mergeCell ref="E29:K29"/>
    <mergeCell ref="BB29:BI29"/>
    <mergeCell ref="BA30:BH30"/>
    <mergeCell ref="BC31:BH31"/>
    <mergeCell ref="L32:N32"/>
    <mergeCell ref="O32:Q32"/>
    <mergeCell ref="R32:T32"/>
    <mergeCell ref="U32:W32"/>
    <mergeCell ref="X32:Z32"/>
    <mergeCell ref="AA32:AC32"/>
    <mergeCell ref="AD32:AF32"/>
    <mergeCell ref="AG32:AI32"/>
    <mergeCell ref="AV32:AX32"/>
    <mergeCell ref="E33:K33"/>
    <mergeCell ref="BA33:BI33"/>
    <mergeCell ref="O34:Q34"/>
    <mergeCell ref="AV34:AX34"/>
    <mergeCell ref="BA34:BH34"/>
    <mergeCell ref="AJ32:AL32"/>
    <mergeCell ref="AM32:AO32"/>
    <mergeCell ref="AP32:AR32"/>
    <mergeCell ref="AS32:AU32"/>
    <mergeCell ref="E43:Q43"/>
    <mergeCell ref="E35:K35"/>
    <mergeCell ref="BA35:BI35"/>
    <mergeCell ref="BA36:BH36"/>
    <mergeCell ref="BA37:BH37"/>
  </mergeCells>
  <printOptions/>
  <pageMargins left="0.2" right="0.26" top="0.32" bottom="0.22" header="0.5" footer="0.2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janar</cp:lastModifiedBy>
  <cp:lastPrinted>2001-05-18T08:36:42Z</cp:lastPrinted>
  <dcterms:created xsi:type="dcterms:W3CDTF">1997-12-22T12:29:04Z</dcterms:created>
  <dcterms:modified xsi:type="dcterms:W3CDTF">2001-05-18T08:37:40Z</dcterms:modified>
  <cp:category/>
  <cp:version/>
  <cp:contentType/>
  <cp:contentStatus/>
</cp:coreProperties>
</file>