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9720" windowHeight="5985" activeTab="0"/>
  </bookViews>
  <sheets>
    <sheet name="20002001 sorghum" sheetId="1" r:id="rId1"/>
  </sheets>
  <definedNames/>
  <calcPr fullCalcOnLoad="1"/>
</workbook>
</file>

<file path=xl/sharedStrings.xml><?xml version="1.0" encoding="utf-8"?>
<sst xmlns="http://schemas.openxmlformats.org/spreadsheetml/2006/main" count="211" uniqueCount="129">
  <si>
    <t>' 000 t</t>
  </si>
  <si>
    <t>PS!!!!</t>
  </si>
  <si>
    <t>Apr 2000</t>
  </si>
  <si>
    <t>May/Mei 2000</t>
  </si>
  <si>
    <t>Jun 2000</t>
  </si>
  <si>
    <t>Jul 2000</t>
  </si>
  <si>
    <t>Aug 2000</t>
  </si>
  <si>
    <t>Sep 2000</t>
  </si>
  <si>
    <t>Oct/Okt 2000</t>
  </si>
  <si>
    <t>Nov 2000</t>
  </si>
  <si>
    <t>Dec/Des 2000</t>
  </si>
  <si>
    <t>Jan 2001</t>
  </si>
  <si>
    <t>Feb 2001</t>
  </si>
  <si>
    <t>Mar/Mrt 2001</t>
  </si>
  <si>
    <t>Progressive / Progressief</t>
  </si>
  <si>
    <t>NB!!!!</t>
  </si>
  <si>
    <t>INFORMATION</t>
  </si>
  <si>
    <t>Prog Apr 2000 - Mar/Mrt 2001</t>
  </si>
  <si>
    <t>INLIGTING MET</t>
  </si>
  <si>
    <t>ACCORDING TO THE</t>
  </si>
  <si>
    <t>GM-GL</t>
  </si>
  <si>
    <t>GH</t>
  </si>
  <si>
    <t>Total</t>
  </si>
  <si>
    <t>BETREKKING TOT DIE</t>
  </si>
  <si>
    <t>NEW RETURN SYSTEM</t>
  </si>
  <si>
    <t>Sweet/Soet</t>
  </si>
  <si>
    <t>Bitter</t>
  </si>
  <si>
    <t>Totaal</t>
  </si>
  <si>
    <t>NUWE OPGAWESTELSEL</t>
  </si>
  <si>
    <t>1 Apr 2000</t>
  </si>
  <si>
    <r>
      <t xml:space="preserve">(a) Opening stock </t>
    </r>
    <r>
      <rPr>
        <sz val="16"/>
        <rFont val="Arial"/>
        <family val="2"/>
      </rPr>
      <t>(3)</t>
    </r>
  </si>
  <si>
    <r>
      <t xml:space="preserve">(a) Beginvoorraad </t>
    </r>
    <r>
      <rPr>
        <sz val="16"/>
        <rFont val="Arial"/>
        <family val="2"/>
      </rPr>
      <t>(3)</t>
    </r>
  </si>
  <si>
    <t>(b) Acquisition</t>
  </si>
  <si>
    <t>(b) Verkryging</t>
  </si>
  <si>
    <t>Imports destined for RSA</t>
  </si>
  <si>
    <t>Invoere bestem vir RSA</t>
  </si>
  <si>
    <t>(c) Utilisation</t>
  </si>
  <si>
    <t>(c) Aanwending</t>
  </si>
  <si>
    <t>Processed for the local market:</t>
  </si>
  <si>
    <t>Verwerk vir die plaaslike mark:</t>
  </si>
  <si>
    <t>Human consumption:</t>
  </si>
  <si>
    <t>Menslike verbruik:</t>
  </si>
  <si>
    <t>Indoor malting process</t>
  </si>
  <si>
    <t>Binnenshuise moutproses</t>
  </si>
  <si>
    <t>Floor malting process</t>
  </si>
  <si>
    <t>Vloer moutproses</t>
  </si>
  <si>
    <t>Meal</t>
  </si>
  <si>
    <t>Meel</t>
  </si>
  <si>
    <t>Rice and grits brew</t>
  </si>
  <si>
    <t>Rys en gruis - Brou</t>
  </si>
  <si>
    <t>Animal feed:</t>
  </si>
  <si>
    <t>Veevoermark:</t>
  </si>
  <si>
    <t>Pet food</t>
  </si>
  <si>
    <t>Troeteldierkos</t>
  </si>
  <si>
    <t>Feed - poultry</t>
  </si>
  <si>
    <t>Voer - pluimvee</t>
  </si>
  <si>
    <t>Feed - livestock</t>
  </si>
  <si>
    <t>Voer - lewende hawe</t>
  </si>
  <si>
    <t>Withdrawn by producers</t>
  </si>
  <si>
    <t>Onttrek deur produsente</t>
  </si>
  <si>
    <t>Released to end-consumer(s)</t>
  </si>
  <si>
    <t>Vrygestel aan eindverbruiker(s)</t>
  </si>
  <si>
    <t>(d) Exports</t>
  </si>
  <si>
    <t xml:space="preserve">(d) Uitvoere  </t>
  </si>
  <si>
    <t>Total exports (5)</t>
  </si>
  <si>
    <t>Totale uitvoere (5)</t>
  </si>
  <si>
    <t>(e) Sundries</t>
  </si>
  <si>
    <t>(e) Diverse</t>
  </si>
  <si>
    <t xml:space="preserve">Surplus/Deficit </t>
  </si>
  <si>
    <t>Surplus(-)/Tekort(+)</t>
  </si>
  <si>
    <t>31 May/Mei 2000</t>
  </si>
  <si>
    <t>30 Jun 2000</t>
  </si>
  <si>
    <t>31 Jul 2000</t>
  </si>
  <si>
    <t>31 Aug 2000</t>
  </si>
  <si>
    <t>30 Sep 2000</t>
  </si>
  <si>
    <t>31 Oct/Okt 2000</t>
  </si>
  <si>
    <t>30 Nov 2000</t>
  </si>
  <si>
    <t>31 Dec/Des 2000</t>
  </si>
  <si>
    <t>31 Jan 2001</t>
  </si>
  <si>
    <t>28 Feb 2001</t>
  </si>
  <si>
    <t>31 Mar/Mrt 2001</t>
  </si>
  <si>
    <t>(f) Unutilised stock(a+b-c-d-e)</t>
  </si>
  <si>
    <t>(f) Onaangewende voorraad (a+b-c-d-e)</t>
  </si>
  <si>
    <t>(e) Onaangewende voorraad (a+b-c-d)</t>
  </si>
  <si>
    <t>(g) Stocks stored at:</t>
  </si>
  <si>
    <t>(g) Voorraad geberg by:</t>
  </si>
  <si>
    <t>Storers, Traders</t>
  </si>
  <si>
    <t>Opbergers,Handelaars</t>
  </si>
  <si>
    <t>Processors</t>
  </si>
  <si>
    <t>Verwerkers</t>
  </si>
  <si>
    <t>(1)</t>
  </si>
  <si>
    <t>The new system reports on the actual movement of sorghum./Die nuwe stelsel rapporteer oor die fisiese beweging van sorghum.</t>
  </si>
  <si>
    <t>(2)</t>
  </si>
  <si>
    <t>As declared by collaborators.  Although everything has been done to ensure the accuracy of the information, SAGIS does not take any responsibility for actions or losses that might occur as a result of the usage of this information./</t>
  </si>
  <si>
    <t xml:space="preserve">Soos verskaf deur medewerkers.  Alhoewel alles gedoen is om te verseker dat die inligting korrek is, aanvaar SAGIS geen verantwoordelikheid vir enige aksies of verliese as gevolg van die inligting wat gebruik is nie.  </t>
  </si>
  <si>
    <t>(3)</t>
  </si>
  <si>
    <t>Opening stock includes all stocks in commercial structures irrespective of ownership./Beginvoorraad sluit alle voorraad in kommersiële strukture in ongeag eienaarskap.</t>
  </si>
  <si>
    <t>Mar/Mrt 2000</t>
  </si>
  <si>
    <t>(5)</t>
  </si>
  <si>
    <t>Total exports includes whole grain and product exports./Totale uitvoere sluit heelgraan- en produkuitvoere in.</t>
  </si>
  <si>
    <t>1May/Mei 2000</t>
  </si>
  <si>
    <t>1 Jun 2000</t>
  </si>
  <si>
    <t xml:space="preserve"> 1 Jul 2000</t>
  </si>
  <si>
    <t>1 Aug 2000</t>
  </si>
  <si>
    <t>1 Sep 2000</t>
  </si>
  <si>
    <t>1 Nov 2000</t>
  </si>
  <si>
    <t>1 Dec/Des 2000</t>
  </si>
  <si>
    <t>1 Jan 2001</t>
  </si>
  <si>
    <t>1 Feb 2001</t>
  </si>
  <si>
    <t>1 Mar/Mrt 2001</t>
  </si>
  <si>
    <t>April 2000</t>
  </si>
  <si>
    <t xml:space="preserve"> </t>
  </si>
  <si>
    <t>(4)Producer deliveries directly from farms./Produsentelewerings direk vanaf plase:</t>
  </si>
  <si>
    <t>(7)Some collaborators are currently experiencing computer problems, causing difficulty in the supply of detail information./Van die medewerkers ondervind tans rekenaar probleme, wat die verskaffing van detail inligting bemoeilik.</t>
  </si>
  <si>
    <t>(6)Amended information received from collaborators./Gewysigde inligting ontvang van medewerkers.</t>
  </si>
  <si>
    <t xml:space="preserve">Net dispatches(+)/receipts(-) (7) </t>
  </si>
  <si>
    <t xml:space="preserve">Netto versendings(+)/Ontvangstes(-)(7) </t>
  </si>
  <si>
    <t>Lewerings direk vanaf plase (4)(6)</t>
  </si>
  <si>
    <t>Deliveries directly from farms(4)(6)</t>
  </si>
  <si>
    <t>Apr 2000-Feb 2001</t>
  </si>
  <si>
    <t>2 178</t>
  </si>
  <si>
    <t xml:space="preserve"> ton</t>
  </si>
  <si>
    <t>341 057</t>
  </si>
  <si>
    <t>2 847</t>
  </si>
  <si>
    <t>ton</t>
  </si>
  <si>
    <t>SMI 05/2001                                        Monthly announcement of information / Maandelikse bekendmaking van inligting(1)                                                                  28/05/2001</t>
  </si>
  <si>
    <t>SORGHUM - 2000/2001 Year (Apr-Mrt) / 2000/2001 (Apr-Mrt) (2) Final/Finaal</t>
  </si>
  <si>
    <t>1 Oct/Okt 2000</t>
  </si>
  <si>
    <t xml:space="preserve">48 470 </t>
  </si>
</sst>
</file>

<file path=xl/styles.xml><?xml version="1.0" encoding="utf-8"?>
<styleSheet xmlns="http://schemas.openxmlformats.org/spreadsheetml/2006/main">
  <numFmts count="19">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 numFmtId="174" formatCode="0.0000"/>
  </numFmts>
  <fonts count="49">
    <font>
      <sz val="10"/>
      <name val="Arial"/>
      <family val="0"/>
    </font>
    <font>
      <sz val="22"/>
      <name val="Arial"/>
      <family val="2"/>
    </font>
    <font>
      <sz val="12"/>
      <name val="Arial"/>
      <family val="2"/>
    </font>
    <font>
      <b/>
      <sz val="22"/>
      <name val="Arial"/>
      <family val="2"/>
    </font>
    <font>
      <sz val="20"/>
      <name val="Arial"/>
      <family val="2"/>
    </font>
    <font>
      <b/>
      <sz val="16"/>
      <name val="Arial"/>
      <family val="2"/>
    </font>
    <font>
      <b/>
      <sz val="12"/>
      <name val="Arial"/>
      <family val="2"/>
    </font>
    <font>
      <sz val="16"/>
      <name val="Arial"/>
      <family val="2"/>
    </font>
    <font>
      <i/>
      <sz val="16"/>
      <name val="Arial"/>
      <family val="2"/>
    </font>
    <font>
      <b/>
      <sz val="14"/>
      <name val="Arial"/>
      <family val="2"/>
    </font>
    <font>
      <sz val="14"/>
      <name val="Arial"/>
      <family val="2"/>
    </font>
    <font>
      <sz val="11"/>
      <name val="Arial"/>
      <family val="2"/>
    </font>
    <font>
      <u val="single"/>
      <sz val="10"/>
      <color indexed="12"/>
      <name val="Arial"/>
      <family val="0"/>
    </font>
    <font>
      <u val="single"/>
      <sz val="10"/>
      <color indexed="36"/>
      <name val="Arial"/>
      <family val="0"/>
    </font>
    <font>
      <sz val="1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color indexed="63"/>
      </left>
      <right style="thin"/>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medium"/>
      <right style="thin"/>
      <top>
        <color indexed="63"/>
      </top>
      <bottom style="medium"/>
    </border>
    <border>
      <left>
        <color indexed="63"/>
      </left>
      <right style="thin"/>
      <top>
        <color indexed="63"/>
      </top>
      <bottom style="medium"/>
    </border>
    <border>
      <left style="thin"/>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
      <left>
        <color indexed="63"/>
      </left>
      <right style="medium"/>
      <top style="thin"/>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thin"/>
      <right style="thin"/>
      <top style="medium"/>
      <bottom style="medium"/>
    </border>
    <border>
      <left style="thin"/>
      <right style="medium"/>
      <top style="medium"/>
      <bottom>
        <color indexed="63"/>
      </bottom>
    </border>
    <border>
      <left style="thin"/>
      <right style="thin"/>
      <top style="medium"/>
      <bottom>
        <color indexed="63"/>
      </bottom>
    </border>
    <border>
      <left style="thin"/>
      <right style="thin"/>
      <top>
        <color indexed="63"/>
      </top>
      <bottom style="medium"/>
    </border>
    <border>
      <left style="medium"/>
      <right style="thin"/>
      <top style="medium"/>
      <bottom style="thin"/>
    </border>
    <border>
      <left>
        <color indexed="63"/>
      </left>
      <right style="thin"/>
      <top style="medium"/>
      <bottom style="thin"/>
    </border>
    <border>
      <left>
        <color indexed="63"/>
      </left>
      <right>
        <color indexed="63"/>
      </right>
      <top style="medium"/>
      <bottom style="thin"/>
    </border>
    <border>
      <left style="medium"/>
      <right>
        <color indexed="63"/>
      </right>
      <top style="medium"/>
      <bottom style="thin"/>
    </border>
    <border>
      <left style="thin"/>
      <right style="thin"/>
      <top style="medium"/>
      <bottom style="thin"/>
    </border>
    <border>
      <left>
        <color indexed="63"/>
      </left>
      <right style="medium"/>
      <top style="medium"/>
      <bottom style="thin"/>
    </border>
    <border>
      <left style="thin"/>
      <right style="medium"/>
      <top>
        <color indexed="63"/>
      </top>
      <bottom style="thin"/>
    </border>
    <border>
      <left style="thin"/>
      <right style="medium"/>
      <top style="thin"/>
      <bottom style="thin"/>
    </border>
    <border>
      <left style="medium"/>
      <right>
        <color indexed="63"/>
      </right>
      <top>
        <color indexed="63"/>
      </top>
      <bottom style="thin"/>
    </border>
    <border>
      <left style="thin"/>
      <right style="thin"/>
      <top>
        <color indexed="63"/>
      </top>
      <bottom style="thin"/>
    </border>
    <border>
      <left style="medium"/>
      <right style="thin"/>
      <top style="thin"/>
      <bottom>
        <color indexed="63"/>
      </bottom>
    </border>
    <border>
      <left style="thin"/>
      <right style="medium"/>
      <top style="thin"/>
      <bottom>
        <color indexed="63"/>
      </bottom>
    </border>
    <border>
      <left style="thin"/>
      <right style="thin"/>
      <top style="thin"/>
      <bottom>
        <color indexed="63"/>
      </bottom>
    </border>
    <border>
      <left style="thin"/>
      <right style="thin"/>
      <top>
        <color indexed="63"/>
      </top>
      <bottom>
        <color indexed="63"/>
      </bottom>
    </border>
    <border>
      <left style="medium"/>
      <right style="thin"/>
      <top>
        <color indexed="63"/>
      </top>
      <bottom style="thin"/>
    </border>
    <border>
      <left style="medium"/>
      <right>
        <color indexed="63"/>
      </right>
      <top style="thin"/>
      <bottom style="thin"/>
    </border>
    <border>
      <left style="thin"/>
      <right style="thin"/>
      <top style="thin"/>
      <bottom style="thin"/>
    </border>
    <border>
      <left style="medium"/>
      <right style="thin"/>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medium"/>
      <bottom style="medium"/>
    </border>
    <border>
      <left style="medium"/>
      <right style="medium"/>
      <top style="medium"/>
      <bottom style="medium"/>
    </border>
    <border>
      <left style="thin"/>
      <right style="medium"/>
      <top style="medium"/>
      <bottom style="thin"/>
    </border>
    <border>
      <left style="thin"/>
      <right>
        <color indexed="63"/>
      </right>
      <top style="medium"/>
      <bottom>
        <color indexed="63"/>
      </bottom>
    </border>
    <border>
      <left style="medium"/>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13"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56">
    <xf numFmtId="0" fontId="0" fillId="0" borderId="0" xfId="0" applyAlignment="1">
      <alignment/>
    </xf>
    <xf numFmtId="172" fontId="0" fillId="0" borderId="0" xfId="0" applyNumberFormat="1" applyFont="1" applyBorder="1" applyAlignment="1">
      <alignment/>
    </xf>
    <xf numFmtId="172" fontId="0" fillId="0" borderId="0" xfId="0" applyNumberFormat="1" applyFont="1" applyAlignment="1">
      <alignment/>
    </xf>
    <xf numFmtId="172" fontId="2" fillId="0" borderId="0" xfId="0" applyNumberFormat="1" applyFont="1" applyAlignment="1">
      <alignment/>
    </xf>
    <xf numFmtId="172" fontId="5" fillId="0" borderId="10" xfId="0" applyNumberFormat="1" applyFont="1" applyBorder="1" applyAlignment="1">
      <alignment horizontal="center"/>
    </xf>
    <xf numFmtId="172" fontId="5" fillId="0" borderId="11" xfId="0" applyNumberFormat="1" applyFont="1" applyBorder="1" applyAlignment="1">
      <alignment horizontal="center"/>
    </xf>
    <xf numFmtId="172" fontId="5" fillId="0" borderId="12" xfId="0" applyNumberFormat="1" applyFont="1" applyBorder="1" applyAlignment="1">
      <alignment horizontal="center"/>
    </xf>
    <xf numFmtId="172" fontId="6" fillId="0" borderId="13" xfId="0" applyNumberFormat="1" applyFont="1" applyBorder="1" applyAlignment="1">
      <alignment horizontal="center"/>
    </xf>
    <xf numFmtId="172" fontId="6" fillId="0" borderId="14" xfId="0" applyNumberFormat="1" applyFont="1" applyBorder="1" applyAlignment="1">
      <alignment horizontal="center"/>
    </xf>
    <xf numFmtId="172" fontId="6" fillId="0" borderId="15" xfId="0" applyNumberFormat="1" applyFont="1" applyBorder="1" applyAlignment="1">
      <alignment horizontal="center"/>
    </xf>
    <xf numFmtId="172" fontId="2" fillId="0" borderId="16" xfId="0" applyNumberFormat="1" applyFont="1" applyBorder="1" applyAlignment="1">
      <alignment horizontal="center"/>
    </xf>
    <xf numFmtId="172" fontId="2" fillId="0" borderId="17" xfId="0" applyNumberFormat="1" applyFont="1" applyBorder="1" applyAlignment="1">
      <alignment horizontal="center"/>
    </xf>
    <xf numFmtId="172" fontId="2" fillId="0" borderId="18" xfId="0" applyNumberFormat="1" applyFont="1" applyBorder="1" applyAlignment="1">
      <alignment horizontal="center"/>
    </xf>
    <xf numFmtId="172" fontId="2" fillId="0" borderId="19" xfId="0" applyNumberFormat="1" applyFont="1" applyBorder="1" applyAlignment="1">
      <alignment horizontal="center"/>
    </xf>
    <xf numFmtId="172" fontId="2" fillId="0" borderId="20" xfId="0" applyNumberFormat="1" applyFont="1" applyBorder="1" applyAlignment="1">
      <alignment horizontal="center"/>
    </xf>
    <xf numFmtId="172" fontId="2" fillId="0" borderId="21" xfId="0" applyNumberFormat="1" applyFont="1" applyBorder="1" applyAlignment="1">
      <alignment horizontal="center"/>
    </xf>
    <xf numFmtId="172" fontId="2" fillId="0" borderId="22" xfId="0" applyNumberFormat="1" applyFont="1" applyBorder="1" applyAlignment="1">
      <alignment horizontal="center"/>
    </xf>
    <xf numFmtId="172" fontId="2" fillId="0" borderId="23" xfId="0" applyNumberFormat="1" applyFont="1" applyBorder="1" applyAlignment="1">
      <alignment horizontal="center"/>
    </xf>
    <xf numFmtId="172" fontId="2" fillId="0" borderId="15" xfId="0" applyNumberFormat="1" applyFont="1" applyBorder="1" applyAlignment="1">
      <alignment horizontal="center"/>
    </xf>
    <xf numFmtId="172" fontId="2" fillId="0" borderId="10" xfId="0" applyNumberFormat="1" applyFont="1" applyBorder="1" applyAlignment="1">
      <alignment horizontal="center"/>
    </xf>
    <xf numFmtId="172" fontId="2" fillId="0" borderId="11" xfId="0" applyNumberFormat="1" applyFont="1" applyBorder="1" applyAlignment="1">
      <alignment horizontal="center"/>
    </xf>
    <xf numFmtId="172" fontId="2" fillId="0" borderId="12" xfId="0" applyNumberFormat="1" applyFont="1" applyBorder="1" applyAlignment="1">
      <alignment horizontal="center"/>
    </xf>
    <xf numFmtId="172" fontId="5" fillId="0" borderId="24" xfId="0" applyNumberFormat="1" applyFont="1" applyBorder="1" applyAlignment="1">
      <alignment/>
    </xf>
    <xf numFmtId="172" fontId="5" fillId="0" borderId="0" xfId="0" applyNumberFormat="1" applyFont="1" applyBorder="1" applyAlignment="1">
      <alignment/>
    </xf>
    <xf numFmtId="172" fontId="7" fillId="0" borderId="0" xfId="0" applyNumberFormat="1" applyFont="1" applyBorder="1" applyAlignment="1">
      <alignment/>
    </xf>
    <xf numFmtId="172" fontId="7" fillId="0" borderId="25" xfId="0" applyNumberFormat="1" applyFont="1" applyBorder="1" applyAlignment="1">
      <alignment/>
    </xf>
    <xf numFmtId="172" fontId="5" fillId="0" borderId="24" xfId="0" applyNumberFormat="1" applyFont="1" applyBorder="1" applyAlignment="1">
      <alignment horizontal="right"/>
    </xf>
    <xf numFmtId="172" fontId="5" fillId="0" borderId="0" xfId="0" applyNumberFormat="1" applyFont="1" applyBorder="1" applyAlignment="1">
      <alignment horizontal="right"/>
    </xf>
    <xf numFmtId="172" fontId="2" fillId="0" borderId="0" xfId="0" applyNumberFormat="1" applyFont="1" applyBorder="1" applyAlignment="1">
      <alignment/>
    </xf>
    <xf numFmtId="172" fontId="7" fillId="0" borderId="0" xfId="0" applyNumberFormat="1" applyFont="1" applyBorder="1" applyAlignment="1">
      <alignment horizontal="right"/>
    </xf>
    <xf numFmtId="172" fontId="5" fillId="0" borderId="20" xfId="0" applyNumberFormat="1" applyFont="1" applyBorder="1" applyAlignment="1">
      <alignment/>
    </xf>
    <xf numFmtId="172" fontId="7" fillId="0" borderId="26" xfId="0" applyNumberFormat="1" applyFont="1" applyBorder="1" applyAlignment="1">
      <alignment/>
    </xf>
    <xf numFmtId="172" fontId="7" fillId="0" borderId="27" xfId="0" applyNumberFormat="1" applyFont="1" applyBorder="1" applyAlignment="1">
      <alignment/>
    </xf>
    <xf numFmtId="172" fontId="7" fillId="0" borderId="27" xfId="0" applyNumberFormat="1" applyFont="1" applyBorder="1" applyAlignment="1">
      <alignment horizontal="right"/>
    </xf>
    <xf numFmtId="172" fontId="7" fillId="0" borderId="28" xfId="0" applyNumberFormat="1" applyFont="1" applyBorder="1" applyAlignment="1">
      <alignment horizontal="right"/>
    </xf>
    <xf numFmtId="172" fontId="7" fillId="0" borderId="29" xfId="0" applyNumberFormat="1" applyFont="1" applyBorder="1" applyAlignment="1">
      <alignment horizontal="right"/>
    </xf>
    <xf numFmtId="172" fontId="7" fillId="0" borderId="30" xfId="0" applyNumberFormat="1" applyFont="1" applyBorder="1" applyAlignment="1">
      <alignment horizontal="right"/>
    </xf>
    <xf numFmtId="172" fontId="7" fillId="0" borderId="31" xfId="0" applyNumberFormat="1" applyFont="1" applyBorder="1" applyAlignment="1">
      <alignment horizontal="right"/>
    </xf>
    <xf numFmtId="172" fontId="5" fillId="0" borderId="14" xfId="0" applyNumberFormat="1" applyFont="1" applyBorder="1" applyAlignment="1">
      <alignment horizontal="right"/>
    </xf>
    <xf numFmtId="172" fontId="7" fillId="0" borderId="29" xfId="0" applyNumberFormat="1" applyFont="1" applyBorder="1" applyAlignment="1">
      <alignment/>
    </xf>
    <xf numFmtId="172" fontId="8" fillId="0" borderId="26" xfId="0" applyNumberFormat="1" applyFont="1" applyBorder="1" applyAlignment="1">
      <alignment/>
    </xf>
    <xf numFmtId="172" fontId="7" fillId="0" borderId="0" xfId="0" applyNumberFormat="1" applyFont="1" applyBorder="1" applyAlignment="1">
      <alignment horizontal="center"/>
    </xf>
    <xf numFmtId="172" fontId="7" fillId="0" borderId="29" xfId="0" applyNumberFormat="1" applyFont="1" applyBorder="1" applyAlignment="1">
      <alignment horizontal="center"/>
    </xf>
    <xf numFmtId="172" fontId="8" fillId="0" borderId="29" xfId="0" applyNumberFormat="1" applyFont="1" applyBorder="1" applyAlignment="1">
      <alignment/>
    </xf>
    <xf numFmtId="172" fontId="8" fillId="0" borderId="20" xfId="0" applyNumberFormat="1" applyFont="1" applyBorder="1" applyAlignment="1">
      <alignment horizontal="right"/>
    </xf>
    <xf numFmtId="172" fontId="8" fillId="0" borderId="32" xfId="0" applyNumberFormat="1" applyFont="1" applyBorder="1" applyAlignment="1">
      <alignment/>
    </xf>
    <xf numFmtId="172" fontId="7" fillId="0" borderId="30" xfId="0" applyNumberFormat="1" applyFont="1" applyBorder="1" applyAlignment="1">
      <alignment/>
    </xf>
    <xf numFmtId="172" fontId="8" fillId="0" borderId="31" xfId="0" applyNumberFormat="1" applyFont="1" applyBorder="1" applyAlignment="1">
      <alignment horizontal="right"/>
    </xf>
    <xf numFmtId="172" fontId="8" fillId="0" borderId="0" xfId="0" applyNumberFormat="1" applyFont="1" applyBorder="1" applyAlignment="1">
      <alignment/>
    </xf>
    <xf numFmtId="172" fontId="8" fillId="0" borderId="0" xfId="0" applyNumberFormat="1" applyFont="1" applyBorder="1" applyAlignment="1">
      <alignment horizontal="right"/>
    </xf>
    <xf numFmtId="172" fontId="7" fillId="0" borderId="32" xfId="0" applyNumberFormat="1" applyFont="1" applyBorder="1" applyAlignment="1">
      <alignment/>
    </xf>
    <xf numFmtId="172" fontId="8" fillId="0" borderId="33" xfId="0" applyNumberFormat="1" applyFont="1" applyBorder="1" applyAlignment="1">
      <alignment/>
    </xf>
    <xf numFmtId="172" fontId="7" fillId="0" borderId="33" xfId="0" applyNumberFormat="1" applyFont="1" applyBorder="1" applyAlignment="1">
      <alignment/>
    </xf>
    <xf numFmtId="172" fontId="8" fillId="0" borderId="33" xfId="0" applyNumberFormat="1" applyFont="1" applyBorder="1" applyAlignment="1">
      <alignment horizontal="right"/>
    </xf>
    <xf numFmtId="172" fontId="7" fillId="0" borderId="31" xfId="0" applyNumberFormat="1" applyFont="1" applyBorder="1" applyAlignment="1">
      <alignment horizontal="center"/>
    </xf>
    <xf numFmtId="172" fontId="7" fillId="0" borderId="28" xfId="0" applyNumberFormat="1" applyFont="1" applyBorder="1" applyAlignment="1">
      <alignment horizontal="center"/>
    </xf>
    <xf numFmtId="172" fontId="7" fillId="0" borderId="24" xfId="0" applyNumberFormat="1" applyFont="1" applyBorder="1" applyAlignment="1">
      <alignment/>
    </xf>
    <xf numFmtId="172" fontId="7" fillId="0" borderId="34" xfId="0" applyNumberFormat="1" applyFont="1" applyBorder="1" applyAlignment="1">
      <alignment/>
    </xf>
    <xf numFmtId="172" fontId="5" fillId="0" borderId="24" xfId="0" applyNumberFormat="1" applyFont="1" applyBorder="1" applyAlignment="1">
      <alignment horizontal="left"/>
    </xf>
    <xf numFmtId="172" fontId="5" fillId="0" borderId="0" xfId="0" applyNumberFormat="1" applyFont="1" applyBorder="1" applyAlignment="1">
      <alignment horizontal="left"/>
    </xf>
    <xf numFmtId="172" fontId="7" fillId="0" borderId="33" xfId="0" applyNumberFormat="1" applyFont="1" applyBorder="1" applyAlignment="1">
      <alignment horizontal="right"/>
    </xf>
    <xf numFmtId="172" fontId="7" fillId="0" borderId="10" xfId="0" applyNumberFormat="1" applyFont="1" applyBorder="1" applyAlignment="1">
      <alignment/>
    </xf>
    <xf numFmtId="172" fontId="7" fillId="0" borderId="11" xfId="0" applyNumberFormat="1" applyFont="1" applyBorder="1" applyAlignment="1">
      <alignment/>
    </xf>
    <xf numFmtId="172" fontId="7" fillId="0" borderId="12" xfId="0" applyNumberFormat="1" applyFont="1" applyBorder="1" applyAlignment="1">
      <alignment/>
    </xf>
    <xf numFmtId="172" fontId="7" fillId="0" borderId="24" xfId="0" applyNumberFormat="1" applyFont="1" applyBorder="1" applyAlignment="1">
      <alignment horizontal="right"/>
    </xf>
    <xf numFmtId="172" fontId="7" fillId="0" borderId="13" xfId="0" applyNumberFormat="1" applyFont="1" applyBorder="1" applyAlignment="1">
      <alignment/>
    </xf>
    <xf numFmtId="172" fontId="7" fillId="0" borderId="14" xfId="0" applyNumberFormat="1" applyFont="1" applyBorder="1" applyAlignment="1">
      <alignment/>
    </xf>
    <xf numFmtId="172" fontId="7" fillId="0" borderId="14" xfId="0" applyNumberFormat="1" applyFont="1" applyBorder="1" applyAlignment="1">
      <alignment horizontal="right"/>
    </xf>
    <xf numFmtId="172" fontId="7" fillId="0" borderId="24" xfId="0" applyNumberFormat="1" applyFont="1" applyBorder="1" applyAlignment="1">
      <alignment horizontal="left"/>
    </xf>
    <xf numFmtId="172" fontId="7" fillId="0" borderId="0" xfId="0" applyNumberFormat="1" applyFont="1" applyBorder="1" applyAlignment="1">
      <alignment horizontal="left"/>
    </xf>
    <xf numFmtId="172" fontId="5" fillId="0" borderId="35" xfId="0" applyNumberFormat="1" applyFont="1" applyBorder="1" applyAlignment="1">
      <alignment horizontal="left"/>
    </xf>
    <xf numFmtId="172" fontId="5" fillId="0" borderId="36" xfId="0" applyNumberFormat="1" applyFont="1" applyBorder="1" applyAlignment="1">
      <alignment horizontal="left"/>
    </xf>
    <xf numFmtId="172" fontId="9" fillId="0" borderId="36" xfId="0" applyNumberFormat="1" applyFont="1" applyBorder="1" applyAlignment="1">
      <alignment horizontal="left"/>
    </xf>
    <xf numFmtId="172" fontId="5" fillId="0" borderId="36" xfId="0" applyNumberFormat="1" applyFont="1" applyBorder="1" applyAlignment="1">
      <alignment horizontal="center"/>
    </xf>
    <xf numFmtId="172" fontId="5" fillId="0" borderId="37" xfId="0" applyNumberFormat="1" applyFont="1" applyBorder="1" applyAlignment="1">
      <alignment horizontal="center"/>
    </xf>
    <xf numFmtId="172" fontId="5" fillId="0" borderId="37" xfId="0" applyNumberFormat="1" applyFont="1" applyBorder="1" applyAlignment="1">
      <alignment horizontal="right"/>
    </xf>
    <xf numFmtId="172" fontId="7" fillId="0" borderId="10" xfId="0" applyNumberFormat="1" applyFont="1" applyBorder="1" applyAlignment="1">
      <alignment horizontal="left"/>
    </xf>
    <xf numFmtId="0" fontId="7" fillId="0" borderId="0" xfId="0" applyFont="1" applyBorder="1" applyAlignment="1">
      <alignment/>
    </xf>
    <xf numFmtId="0" fontId="7" fillId="0" borderId="25" xfId="0" applyFont="1" applyBorder="1" applyAlignment="1">
      <alignment/>
    </xf>
    <xf numFmtId="0" fontId="7" fillId="0" borderId="26" xfId="0" applyFont="1" applyBorder="1" applyAlignment="1">
      <alignment/>
    </xf>
    <xf numFmtId="172" fontId="5" fillId="0" borderId="13" xfId="0" applyNumberFormat="1" applyFont="1" applyBorder="1" applyAlignment="1">
      <alignment horizontal="left"/>
    </xf>
    <xf numFmtId="172" fontId="5" fillId="0" borderId="14" xfId="0" applyNumberFormat="1" applyFont="1" applyBorder="1" applyAlignment="1">
      <alignment horizontal="left"/>
    </xf>
    <xf numFmtId="172" fontId="5" fillId="0" borderId="38" xfId="0" applyNumberFormat="1" applyFont="1" applyBorder="1" applyAlignment="1">
      <alignment horizontal="left"/>
    </xf>
    <xf numFmtId="172" fontId="7" fillId="0" borderId="22" xfId="0" applyNumberFormat="1" applyFont="1" applyBorder="1" applyAlignment="1">
      <alignment horizontal="right"/>
    </xf>
    <xf numFmtId="172" fontId="7" fillId="0" borderId="15" xfId="0" applyNumberFormat="1" applyFont="1" applyBorder="1" applyAlignment="1">
      <alignment/>
    </xf>
    <xf numFmtId="0" fontId="10" fillId="0" borderId="0" xfId="0" applyFont="1" applyAlignment="1" quotePrefix="1">
      <alignment horizontal="left"/>
    </xf>
    <xf numFmtId="0" fontId="10" fillId="0" borderId="0" xfId="0" applyFont="1" applyAlignment="1">
      <alignment horizontal="left"/>
    </xf>
    <xf numFmtId="0" fontId="10" fillId="0" borderId="0" xfId="0" applyFont="1" applyAlignment="1">
      <alignment/>
    </xf>
    <xf numFmtId="0" fontId="2" fillId="0" borderId="0" xfId="0" applyFont="1" applyAlignment="1">
      <alignment/>
    </xf>
    <xf numFmtId="0" fontId="10" fillId="0" borderId="0" xfId="0" applyFont="1" applyAlignment="1">
      <alignment/>
    </xf>
    <xf numFmtId="0" fontId="10" fillId="0" borderId="0" xfId="0" applyFont="1" applyAlignment="1">
      <alignment horizontal="right"/>
    </xf>
    <xf numFmtId="0" fontId="10" fillId="0" borderId="0" xfId="0" applyFont="1" applyAlignment="1">
      <alignment horizontal="center"/>
    </xf>
    <xf numFmtId="0" fontId="2" fillId="0" borderId="0" xfId="0" applyFont="1" applyBorder="1" applyAlignment="1">
      <alignment/>
    </xf>
    <xf numFmtId="0" fontId="2" fillId="0" borderId="0" xfId="0" applyFont="1" applyAlignment="1">
      <alignment horizontal="left" indent="1"/>
    </xf>
    <xf numFmtId="0" fontId="2" fillId="0" borderId="0" xfId="0" applyFont="1" applyAlignment="1">
      <alignment horizontal="left"/>
    </xf>
    <xf numFmtId="0" fontId="11" fillId="0" borderId="0" xfId="0" applyFont="1" applyAlignment="1">
      <alignment/>
    </xf>
    <xf numFmtId="0" fontId="11" fillId="0" borderId="0" xfId="0" applyFont="1" applyAlignment="1">
      <alignment horizontal="left"/>
    </xf>
    <xf numFmtId="0" fontId="11" fillId="0" borderId="0" xfId="0" applyFont="1" applyAlignment="1">
      <alignment/>
    </xf>
    <xf numFmtId="172" fontId="2" fillId="0" borderId="14" xfId="0" applyNumberFormat="1" applyFont="1" applyBorder="1" applyAlignment="1">
      <alignment/>
    </xf>
    <xf numFmtId="173" fontId="0" fillId="0" borderId="0" xfId="0" applyNumberFormat="1" applyFont="1" applyBorder="1" applyAlignment="1">
      <alignment/>
    </xf>
    <xf numFmtId="173" fontId="0" fillId="0" borderId="0" xfId="0" applyNumberFormat="1" applyFont="1" applyAlignment="1">
      <alignment/>
    </xf>
    <xf numFmtId="173" fontId="2" fillId="0" borderId="0" xfId="0" applyNumberFormat="1" applyFont="1" applyAlignment="1">
      <alignment/>
    </xf>
    <xf numFmtId="173" fontId="2" fillId="0" borderId="0" xfId="0" applyNumberFormat="1" applyFont="1" applyBorder="1" applyAlignment="1">
      <alignment/>
    </xf>
    <xf numFmtId="173" fontId="11" fillId="0" borderId="0" xfId="0" applyNumberFormat="1" applyFont="1" applyAlignment="1">
      <alignment/>
    </xf>
    <xf numFmtId="172" fontId="10" fillId="0" borderId="0" xfId="0" applyNumberFormat="1" applyFont="1" applyAlignment="1">
      <alignment/>
    </xf>
    <xf numFmtId="172" fontId="10" fillId="0" borderId="0" xfId="0" applyNumberFormat="1" applyFont="1" applyBorder="1" applyAlignment="1">
      <alignment/>
    </xf>
    <xf numFmtId="173" fontId="10" fillId="0" borderId="0" xfId="0" applyNumberFormat="1" applyFont="1" applyAlignment="1">
      <alignment/>
    </xf>
    <xf numFmtId="172" fontId="10" fillId="0" borderId="0" xfId="0" applyNumberFormat="1" applyFont="1" applyAlignment="1" quotePrefix="1">
      <alignment/>
    </xf>
    <xf numFmtId="172" fontId="14" fillId="0" borderId="26" xfId="0" applyNumberFormat="1" applyFont="1" applyBorder="1" applyAlignment="1">
      <alignment/>
    </xf>
    <xf numFmtId="172" fontId="14" fillId="0" borderId="27" xfId="0" applyNumberFormat="1" applyFont="1" applyBorder="1" applyAlignment="1">
      <alignment/>
    </xf>
    <xf numFmtId="172" fontId="14" fillId="0" borderId="39" xfId="0" applyNumberFormat="1" applyFont="1" applyBorder="1" applyAlignment="1">
      <alignment/>
    </xf>
    <xf numFmtId="173" fontId="2" fillId="0" borderId="40" xfId="0" applyNumberFormat="1" applyFont="1" applyBorder="1" applyAlignment="1">
      <alignment/>
    </xf>
    <xf numFmtId="173" fontId="2" fillId="0" borderId="41" xfId="0" applyNumberFormat="1" applyFont="1" applyBorder="1" applyAlignment="1">
      <alignment/>
    </xf>
    <xf numFmtId="173" fontId="2" fillId="0" borderId="42" xfId="0" applyNumberFormat="1" applyFont="1" applyBorder="1" applyAlignment="1">
      <alignment/>
    </xf>
    <xf numFmtId="173" fontId="2" fillId="0" borderId="35" xfId="0" applyNumberFormat="1" applyFont="1" applyBorder="1" applyAlignment="1">
      <alignment/>
    </xf>
    <xf numFmtId="173" fontId="2" fillId="0" borderId="43" xfId="0" applyNumberFormat="1" applyFont="1" applyBorder="1" applyAlignment="1">
      <alignment/>
    </xf>
    <xf numFmtId="173" fontId="2" fillId="0" borderId="36" xfId="0" applyNumberFormat="1" applyFont="1" applyBorder="1" applyAlignment="1">
      <alignment/>
    </xf>
    <xf numFmtId="173" fontId="2" fillId="0" borderId="37" xfId="0" applyNumberFormat="1" applyFont="1" applyBorder="1" applyAlignment="1">
      <alignment/>
    </xf>
    <xf numFmtId="173" fontId="2" fillId="0" borderId="17" xfId="0" applyNumberFormat="1" applyFont="1" applyBorder="1" applyAlignment="1">
      <alignment/>
    </xf>
    <xf numFmtId="173" fontId="2" fillId="0" borderId="44" xfId="0" applyNumberFormat="1" applyFont="1" applyBorder="1" applyAlignment="1">
      <alignment/>
    </xf>
    <xf numFmtId="173" fontId="2" fillId="0" borderId="10" xfId="0" applyNumberFormat="1" applyFont="1" applyBorder="1" applyAlignment="1">
      <alignment/>
    </xf>
    <xf numFmtId="173" fontId="2" fillId="0" borderId="45" xfId="0" applyNumberFormat="1" applyFont="1" applyBorder="1" applyAlignment="1">
      <alignment/>
    </xf>
    <xf numFmtId="173" fontId="2" fillId="0" borderId="16" xfId="0" applyNumberFormat="1" applyFont="1" applyBorder="1" applyAlignment="1">
      <alignment/>
    </xf>
    <xf numFmtId="173" fontId="2" fillId="0" borderId="21" xfId="0" applyNumberFormat="1" applyFont="1" applyBorder="1" applyAlignment="1">
      <alignment/>
    </xf>
    <xf numFmtId="173" fontId="2" fillId="0" borderId="22" xfId="0" applyNumberFormat="1" applyFont="1" applyBorder="1" applyAlignment="1">
      <alignment/>
    </xf>
    <xf numFmtId="173" fontId="2" fillId="0" borderId="23" xfId="0" applyNumberFormat="1" applyFont="1" applyBorder="1" applyAlignment="1">
      <alignment/>
    </xf>
    <xf numFmtId="173" fontId="2" fillId="0" borderId="24" xfId="0" applyNumberFormat="1" applyFont="1" applyBorder="1" applyAlignment="1">
      <alignment/>
    </xf>
    <xf numFmtId="173" fontId="2" fillId="0" borderId="46" xfId="0" applyNumberFormat="1" applyFont="1" applyBorder="1" applyAlignment="1">
      <alignment/>
    </xf>
    <xf numFmtId="173" fontId="2" fillId="0" borderId="47" xfId="0" applyNumberFormat="1" applyFont="1" applyBorder="1" applyAlignment="1">
      <alignment/>
    </xf>
    <xf numFmtId="173" fontId="2" fillId="0" borderId="48" xfId="0" applyNumberFormat="1" applyFont="1" applyBorder="1" applyAlignment="1">
      <alignment/>
    </xf>
    <xf numFmtId="173" fontId="2" fillId="0" borderId="49" xfId="0" applyNumberFormat="1" applyFont="1" applyBorder="1" applyAlignment="1">
      <alignment/>
    </xf>
    <xf numFmtId="173" fontId="2" fillId="0" borderId="50" xfId="0" applyNumberFormat="1" applyFont="1" applyBorder="1" applyAlignment="1">
      <alignment/>
    </xf>
    <xf numFmtId="173" fontId="2" fillId="0" borderId="51" xfId="0" applyNumberFormat="1" applyFont="1" applyBorder="1" applyAlignment="1">
      <alignment/>
    </xf>
    <xf numFmtId="173" fontId="2" fillId="0" borderId="18" xfId="0" applyNumberFormat="1" applyFont="1" applyBorder="1" applyAlignment="1">
      <alignment/>
    </xf>
    <xf numFmtId="173" fontId="2" fillId="0" borderId="52" xfId="0" applyNumberFormat="1" applyFont="1" applyBorder="1" applyAlignment="1">
      <alignment/>
    </xf>
    <xf numFmtId="173" fontId="2" fillId="0" borderId="53" xfId="0" applyNumberFormat="1" applyFont="1" applyBorder="1" applyAlignment="1">
      <alignment/>
    </xf>
    <xf numFmtId="173" fontId="2" fillId="0" borderId="19" xfId="0" applyNumberFormat="1" applyFont="1" applyBorder="1" applyAlignment="1">
      <alignment/>
    </xf>
    <xf numFmtId="173" fontId="2" fillId="0" borderId="20" xfId="0" applyNumberFormat="1" applyFont="1" applyBorder="1" applyAlignment="1">
      <alignment/>
    </xf>
    <xf numFmtId="173" fontId="2" fillId="0" borderId="54" xfId="0" applyNumberFormat="1" applyFont="1" applyBorder="1" applyAlignment="1">
      <alignment/>
    </xf>
    <xf numFmtId="173" fontId="2" fillId="0" borderId="29" xfId="0" applyNumberFormat="1" applyFont="1" applyBorder="1" applyAlignment="1">
      <alignment/>
    </xf>
    <xf numFmtId="173" fontId="2" fillId="0" borderId="55" xfId="0" applyNumberFormat="1" applyFont="1" applyBorder="1" applyAlignment="1">
      <alignment/>
    </xf>
    <xf numFmtId="173" fontId="2" fillId="0" borderId="56" xfId="0" applyNumberFormat="1" applyFont="1" applyBorder="1" applyAlignment="1">
      <alignment/>
    </xf>
    <xf numFmtId="173" fontId="2" fillId="0" borderId="57" xfId="0" applyNumberFormat="1" applyFont="1" applyBorder="1" applyAlignment="1">
      <alignment/>
    </xf>
    <xf numFmtId="173" fontId="2" fillId="0" borderId="28" xfId="0" applyNumberFormat="1" applyFont="1" applyBorder="1" applyAlignment="1">
      <alignment/>
    </xf>
    <xf numFmtId="173" fontId="2" fillId="0" borderId="58" xfId="0" applyNumberFormat="1" applyFont="1" applyBorder="1" applyAlignment="1">
      <alignment/>
    </xf>
    <xf numFmtId="173" fontId="2" fillId="0" borderId="59" xfId="0" applyNumberFormat="1" applyFont="1" applyBorder="1" applyAlignment="1">
      <alignment/>
    </xf>
    <xf numFmtId="173" fontId="2" fillId="0" borderId="26" xfId="0" applyNumberFormat="1" applyFont="1" applyBorder="1" applyAlignment="1">
      <alignment/>
    </xf>
    <xf numFmtId="173" fontId="2" fillId="0" borderId="60" xfId="0" applyNumberFormat="1" applyFont="1" applyBorder="1" applyAlignment="1">
      <alignment/>
    </xf>
    <xf numFmtId="173" fontId="2" fillId="0" borderId="25" xfId="0" applyNumberFormat="1" applyFont="1" applyBorder="1" applyAlignment="1">
      <alignment/>
    </xf>
    <xf numFmtId="173" fontId="2" fillId="0" borderId="61" xfId="0" applyNumberFormat="1" applyFont="1" applyBorder="1" applyAlignment="1">
      <alignment/>
    </xf>
    <xf numFmtId="173" fontId="2" fillId="0" borderId="31" xfId="0" applyNumberFormat="1" applyFont="1" applyBorder="1" applyAlignment="1">
      <alignment/>
    </xf>
    <xf numFmtId="173" fontId="2" fillId="0" borderId="30" xfId="0" applyNumberFormat="1" applyFont="1" applyBorder="1" applyAlignment="1">
      <alignment/>
    </xf>
    <xf numFmtId="173" fontId="2" fillId="0" borderId="32" xfId="0" applyNumberFormat="1" applyFont="1" applyBorder="1" applyAlignment="1">
      <alignment/>
    </xf>
    <xf numFmtId="173" fontId="2" fillId="0" borderId="62" xfId="0" applyNumberFormat="1" applyFont="1" applyBorder="1" applyAlignment="1">
      <alignment/>
    </xf>
    <xf numFmtId="173" fontId="2" fillId="0" borderId="63" xfId="0" applyNumberFormat="1" applyFont="1" applyBorder="1" applyAlignment="1">
      <alignment/>
    </xf>
    <xf numFmtId="173" fontId="2" fillId="0" borderId="27" xfId="0" applyNumberFormat="1" applyFont="1" applyBorder="1" applyAlignment="1">
      <alignment/>
    </xf>
    <xf numFmtId="173" fontId="2" fillId="0" borderId="64" xfId="0" applyNumberFormat="1" applyFont="1" applyBorder="1" applyAlignment="1">
      <alignment/>
    </xf>
    <xf numFmtId="173" fontId="2" fillId="0" borderId="33" xfId="0" applyNumberFormat="1" applyFont="1" applyBorder="1" applyAlignment="1">
      <alignment/>
    </xf>
    <xf numFmtId="173" fontId="2" fillId="0" borderId="65" xfId="0" applyNumberFormat="1" applyFont="1" applyBorder="1" applyAlignment="1">
      <alignment/>
    </xf>
    <xf numFmtId="173" fontId="2" fillId="0" borderId="66" xfId="0" applyNumberFormat="1" applyFont="1" applyBorder="1" applyAlignment="1">
      <alignment/>
    </xf>
    <xf numFmtId="173" fontId="2" fillId="0" borderId="67" xfId="0" applyNumberFormat="1" applyFont="1" applyBorder="1" applyAlignment="1">
      <alignment/>
    </xf>
    <xf numFmtId="173" fontId="2" fillId="0" borderId="39" xfId="0" applyNumberFormat="1" applyFont="1" applyBorder="1" applyAlignment="1">
      <alignment/>
    </xf>
    <xf numFmtId="173" fontId="2" fillId="0" borderId="14" xfId="0" applyNumberFormat="1" applyFont="1" applyBorder="1" applyAlignment="1">
      <alignment/>
    </xf>
    <xf numFmtId="173" fontId="2" fillId="0" borderId="38" xfId="0" applyNumberFormat="1" applyFont="1" applyBorder="1" applyAlignment="1">
      <alignment/>
    </xf>
    <xf numFmtId="173" fontId="2" fillId="0" borderId="15" xfId="0" applyNumberFormat="1" applyFont="1" applyBorder="1" applyAlignment="1">
      <alignment/>
    </xf>
    <xf numFmtId="173" fontId="2" fillId="0" borderId="11" xfId="0" applyNumberFormat="1" applyFont="1" applyBorder="1" applyAlignment="1">
      <alignment/>
    </xf>
    <xf numFmtId="173" fontId="2" fillId="0" borderId="68" xfId="0" applyNumberFormat="1" applyFont="1" applyBorder="1" applyAlignment="1">
      <alignment/>
    </xf>
    <xf numFmtId="173" fontId="2" fillId="0" borderId="12" xfId="0" applyNumberFormat="1" applyFont="1" applyBorder="1" applyAlignment="1">
      <alignment/>
    </xf>
    <xf numFmtId="173" fontId="2" fillId="0" borderId="69" xfId="0" applyNumberFormat="1" applyFont="1" applyBorder="1" applyAlignment="1">
      <alignment/>
    </xf>
    <xf numFmtId="173" fontId="2" fillId="0" borderId="70" xfId="0" applyNumberFormat="1" applyFont="1" applyBorder="1" applyAlignment="1">
      <alignment/>
    </xf>
    <xf numFmtId="173" fontId="2" fillId="0" borderId="71" xfId="0" applyNumberFormat="1" applyFont="1" applyBorder="1" applyAlignment="1">
      <alignment/>
    </xf>
    <xf numFmtId="172" fontId="8" fillId="0" borderId="14" xfId="0" applyNumberFormat="1" applyFont="1" applyBorder="1" applyAlignment="1">
      <alignment horizontal="left"/>
    </xf>
    <xf numFmtId="172" fontId="8" fillId="0" borderId="15" xfId="0" applyNumberFormat="1" applyFont="1" applyBorder="1" applyAlignment="1">
      <alignment horizontal="left"/>
    </xf>
    <xf numFmtId="172" fontId="8" fillId="0" borderId="14" xfId="0" applyNumberFormat="1" applyFont="1" applyBorder="1" applyAlignment="1">
      <alignment horizontal="right"/>
    </xf>
    <xf numFmtId="0" fontId="10" fillId="0" borderId="0" xfId="0" applyFont="1" applyAlignment="1">
      <alignment horizontal="left"/>
    </xf>
    <xf numFmtId="172" fontId="7" fillId="0" borderId="11" xfId="0" applyNumberFormat="1" applyFont="1" applyBorder="1" applyAlignment="1">
      <alignment horizontal="right"/>
    </xf>
    <xf numFmtId="172" fontId="5" fillId="0" borderId="24" xfId="0" applyNumberFormat="1" applyFont="1" applyBorder="1" applyAlignment="1">
      <alignment horizontal="right"/>
    </xf>
    <xf numFmtId="172" fontId="5" fillId="0" borderId="0" xfId="0" applyNumberFormat="1" applyFont="1" applyBorder="1" applyAlignment="1">
      <alignment horizontal="right"/>
    </xf>
    <xf numFmtId="172" fontId="5" fillId="0" borderId="25" xfId="0" applyNumberFormat="1" applyFont="1" applyBorder="1" applyAlignment="1">
      <alignment horizontal="right"/>
    </xf>
    <xf numFmtId="0" fontId="8" fillId="0" borderId="27" xfId="0" applyFont="1" applyBorder="1" applyAlignment="1">
      <alignment horizontal="left"/>
    </xf>
    <xf numFmtId="0" fontId="8" fillId="0" borderId="39" xfId="0" applyFont="1" applyBorder="1" applyAlignment="1">
      <alignment horizontal="left"/>
    </xf>
    <xf numFmtId="172" fontId="8" fillId="0" borderId="27" xfId="0" applyNumberFormat="1" applyFont="1" applyBorder="1" applyAlignment="1">
      <alignment horizontal="right"/>
    </xf>
    <xf numFmtId="49" fontId="2" fillId="0" borderId="36" xfId="0" applyNumberFormat="1" applyFont="1" applyBorder="1" applyAlignment="1">
      <alignment horizontal="center"/>
    </xf>
    <xf numFmtId="49" fontId="2" fillId="0" borderId="36" xfId="0" applyNumberFormat="1" applyFont="1" applyBorder="1" applyAlignment="1" quotePrefix="1">
      <alignment horizontal="center"/>
    </xf>
    <xf numFmtId="49" fontId="2" fillId="0" borderId="11" xfId="0" applyNumberFormat="1" applyFont="1" applyBorder="1" applyAlignment="1">
      <alignment horizontal="center"/>
    </xf>
    <xf numFmtId="49" fontId="2" fillId="0" borderId="14" xfId="0" applyNumberFormat="1" applyFont="1" applyBorder="1" applyAlignment="1" quotePrefix="1">
      <alignment horizontal="center"/>
    </xf>
    <xf numFmtId="49" fontId="2" fillId="0" borderId="14" xfId="0" applyNumberFormat="1" applyFont="1" applyBorder="1" applyAlignment="1">
      <alignment horizontal="center"/>
    </xf>
    <xf numFmtId="172" fontId="7" fillId="0" borderId="14" xfId="0" applyNumberFormat="1" applyFont="1" applyBorder="1" applyAlignment="1">
      <alignment horizontal="right"/>
    </xf>
    <xf numFmtId="172" fontId="7" fillId="0" borderId="15" xfId="0" applyNumberFormat="1" applyFont="1" applyBorder="1" applyAlignment="1">
      <alignment horizontal="right"/>
    </xf>
    <xf numFmtId="172" fontId="7" fillId="0" borderId="66" xfId="0" applyNumberFormat="1" applyFont="1" applyBorder="1" applyAlignment="1">
      <alignment horizontal="left"/>
    </xf>
    <xf numFmtId="172" fontId="7" fillId="0" borderId="33" xfId="0" applyNumberFormat="1" applyFont="1" applyBorder="1" applyAlignment="1">
      <alignment horizontal="left"/>
    </xf>
    <xf numFmtId="172" fontId="7" fillId="0" borderId="67" xfId="0" applyNumberFormat="1" applyFont="1" applyBorder="1" applyAlignment="1">
      <alignment horizontal="left"/>
    </xf>
    <xf numFmtId="172" fontId="7" fillId="0" borderId="33" xfId="0" applyNumberFormat="1" applyFont="1" applyBorder="1" applyAlignment="1">
      <alignment horizontal="right"/>
    </xf>
    <xf numFmtId="172" fontId="7" fillId="0" borderId="65" xfId="0" applyNumberFormat="1" applyFont="1" applyBorder="1" applyAlignment="1">
      <alignment horizontal="right"/>
    </xf>
    <xf numFmtId="172" fontId="7" fillId="0" borderId="12" xfId="0" applyNumberFormat="1" applyFont="1" applyBorder="1" applyAlignment="1">
      <alignment horizontal="right"/>
    </xf>
    <xf numFmtId="172" fontId="8" fillId="0" borderId="30" xfId="0" applyNumberFormat="1" applyFont="1" applyBorder="1" applyAlignment="1">
      <alignment horizontal="right"/>
    </xf>
    <xf numFmtId="172" fontId="8" fillId="0" borderId="31" xfId="0" applyNumberFormat="1" applyFont="1" applyBorder="1" applyAlignment="1">
      <alignment horizontal="right"/>
    </xf>
    <xf numFmtId="172" fontId="7" fillId="0" borderId="26" xfId="0" applyNumberFormat="1" applyFont="1" applyBorder="1" applyAlignment="1">
      <alignment horizontal="left"/>
    </xf>
    <xf numFmtId="172" fontId="7" fillId="0" borderId="27" xfId="0" applyNumberFormat="1" applyFont="1" applyBorder="1" applyAlignment="1">
      <alignment horizontal="left"/>
    </xf>
    <xf numFmtId="172" fontId="7" fillId="0" borderId="39" xfId="0" applyNumberFormat="1" applyFont="1" applyBorder="1" applyAlignment="1">
      <alignment horizontal="left"/>
    </xf>
    <xf numFmtId="172" fontId="7" fillId="0" borderId="27" xfId="0" applyNumberFormat="1" applyFont="1" applyBorder="1" applyAlignment="1">
      <alignment horizontal="right"/>
    </xf>
    <xf numFmtId="172" fontId="5" fillId="0" borderId="24" xfId="0" applyNumberFormat="1" applyFont="1" applyBorder="1" applyAlignment="1">
      <alignment horizontal="left"/>
    </xf>
    <xf numFmtId="172" fontId="5" fillId="0" borderId="0" xfId="0" applyNumberFormat="1" applyFont="1" applyBorder="1" applyAlignment="1">
      <alignment horizontal="left"/>
    </xf>
    <xf numFmtId="172" fontId="7" fillId="0" borderId="0" xfId="0" applyNumberFormat="1" applyFont="1" applyBorder="1" applyAlignment="1">
      <alignment horizontal="right"/>
    </xf>
    <xf numFmtId="172" fontId="7" fillId="0" borderId="25" xfId="0" applyNumberFormat="1" applyFont="1" applyBorder="1" applyAlignment="1">
      <alignment horizontal="right"/>
    </xf>
    <xf numFmtId="172" fontId="7" fillId="0" borderId="49" xfId="0" applyNumberFormat="1" applyFont="1" applyBorder="1" applyAlignment="1">
      <alignment horizontal="right"/>
    </xf>
    <xf numFmtId="172" fontId="8" fillId="0" borderId="28" xfId="0" applyNumberFormat="1" applyFont="1" applyBorder="1" applyAlignment="1">
      <alignment horizontal="right"/>
    </xf>
    <xf numFmtId="172" fontId="8" fillId="0" borderId="0" xfId="0" applyNumberFormat="1" applyFont="1" applyBorder="1" applyAlignment="1">
      <alignment horizontal="right"/>
    </xf>
    <xf numFmtId="172" fontId="8" fillId="0" borderId="20" xfId="0" applyNumberFormat="1" applyFont="1" applyBorder="1" applyAlignment="1">
      <alignment horizontal="right"/>
    </xf>
    <xf numFmtId="172" fontId="7" fillId="0" borderId="72" xfId="0" applyNumberFormat="1" applyFont="1" applyBorder="1" applyAlignment="1">
      <alignment horizontal="right"/>
    </xf>
    <xf numFmtId="172" fontId="7" fillId="0" borderId="28" xfId="0" applyNumberFormat="1" applyFont="1" applyBorder="1" applyAlignment="1">
      <alignment horizontal="right"/>
    </xf>
    <xf numFmtId="172" fontId="7" fillId="0" borderId="32" xfId="0" applyNumberFormat="1" applyFont="1" applyBorder="1" applyAlignment="1">
      <alignment horizontal="left"/>
    </xf>
    <xf numFmtId="172" fontId="7" fillId="0" borderId="30" xfId="0" applyNumberFormat="1" applyFont="1" applyBorder="1" applyAlignment="1">
      <alignment horizontal="left"/>
    </xf>
    <xf numFmtId="172" fontId="7" fillId="0" borderId="34" xfId="0" applyNumberFormat="1" applyFont="1" applyBorder="1" applyAlignment="1">
      <alignment horizontal="left"/>
    </xf>
    <xf numFmtId="172" fontId="7" fillId="0" borderId="55" xfId="0" applyNumberFormat="1" applyFont="1" applyBorder="1" applyAlignment="1">
      <alignment horizontal="right"/>
    </xf>
    <xf numFmtId="172" fontId="7" fillId="0" borderId="30" xfId="0" applyNumberFormat="1" applyFont="1" applyBorder="1" applyAlignment="1">
      <alignment horizontal="right"/>
    </xf>
    <xf numFmtId="172" fontId="7" fillId="0" borderId="31" xfId="0" applyNumberFormat="1" applyFont="1" applyBorder="1" applyAlignment="1">
      <alignment horizontal="right"/>
    </xf>
    <xf numFmtId="49" fontId="6" fillId="0" borderId="11" xfId="0" applyNumberFormat="1" applyFont="1" applyBorder="1" applyAlignment="1">
      <alignment horizontal="center"/>
    </xf>
    <xf numFmtId="49" fontId="6" fillId="0" borderId="36" xfId="0" applyNumberFormat="1" applyFont="1" applyBorder="1" applyAlignment="1">
      <alignment horizontal="center"/>
    </xf>
    <xf numFmtId="172" fontId="2" fillId="0" borderId="10" xfId="0" applyNumberFormat="1" applyFont="1" applyBorder="1" applyAlignment="1" quotePrefix="1">
      <alignment horizontal="center"/>
    </xf>
    <xf numFmtId="172" fontId="2" fillId="0" borderId="11" xfId="0" applyNumberFormat="1" applyFont="1" applyBorder="1" applyAlignment="1">
      <alignment horizontal="center"/>
    </xf>
    <xf numFmtId="172" fontId="2" fillId="0" borderId="12" xfId="0" applyNumberFormat="1" applyFont="1" applyBorder="1" applyAlignment="1">
      <alignment horizontal="center"/>
    </xf>
    <xf numFmtId="49" fontId="2" fillId="0" borderId="10" xfId="0" applyNumberFormat="1" applyFont="1" applyBorder="1" applyAlignment="1">
      <alignment horizontal="center"/>
    </xf>
    <xf numFmtId="49" fontId="2" fillId="0" borderId="12" xfId="0" applyNumberFormat="1" applyFont="1" applyBorder="1" applyAlignment="1">
      <alignment horizontal="center"/>
    </xf>
    <xf numFmtId="172" fontId="5" fillId="0" borderId="11" xfId="0" applyNumberFormat="1" applyFont="1" applyBorder="1" applyAlignment="1">
      <alignment horizontal="center"/>
    </xf>
    <xf numFmtId="172" fontId="2" fillId="0" borderId="36" xfId="0" applyNumberFormat="1" applyFont="1" applyBorder="1" applyAlignment="1">
      <alignment horizontal="center"/>
    </xf>
    <xf numFmtId="172" fontId="5" fillId="0" borderId="13" xfId="0" applyNumberFormat="1" applyFont="1" applyBorder="1" applyAlignment="1">
      <alignment horizontal="center"/>
    </xf>
    <xf numFmtId="172" fontId="5" fillId="0" borderId="14" xfId="0" applyNumberFormat="1" applyFont="1" applyBorder="1" applyAlignment="1">
      <alignment horizontal="center"/>
    </xf>
    <xf numFmtId="172" fontId="5" fillId="0" borderId="15" xfId="0" applyNumberFormat="1"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172" fontId="5" fillId="0" borderId="24" xfId="0" applyNumberFormat="1" applyFont="1" applyBorder="1" applyAlignment="1">
      <alignment horizontal="center"/>
    </xf>
    <xf numFmtId="172" fontId="5" fillId="0" borderId="0" xfId="0" applyNumberFormat="1" applyFont="1" applyBorder="1" applyAlignment="1">
      <alignment horizontal="center"/>
    </xf>
    <xf numFmtId="172" fontId="5" fillId="0" borderId="25" xfId="0" applyNumberFormat="1" applyFont="1" applyBorder="1" applyAlignment="1">
      <alignment horizontal="center"/>
    </xf>
    <xf numFmtId="172" fontId="6" fillId="0" borderId="13" xfId="0" applyNumberFormat="1" applyFont="1" applyBorder="1" applyAlignment="1">
      <alignment horizontal="center"/>
    </xf>
    <xf numFmtId="172" fontId="6" fillId="0" borderId="14" xfId="0" applyNumberFormat="1" applyFont="1" applyBorder="1" applyAlignment="1">
      <alignment horizontal="center"/>
    </xf>
    <xf numFmtId="172" fontId="6" fillId="0" borderId="15" xfId="0" applyNumberFormat="1" applyFont="1" applyBorder="1" applyAlignment="1">
      <alignment horizontal="center"/>
    </xf>
    <xf numFmtId="172" fontId="6" fillId="0" borderId="10" xfId="0" applyNumberFormat="1" applyFont="1" applyBorder="1" applyAlignment="1" quotePrefix="1">
      <alignment horizontal="center"/>
    </xf>
    <xf numFmtId="172" fontId="6" fillId="0" borderId="11" xfId="0" applyNumberFormat="1" applyFont="1" applyBorder="1" applyAlignment="1">
      <alignment horizontal="center"/>
    </xf>
    <xf numFmtId="172" fontId="6" fillId="0" borderId="12" xfId="0" applyNumberFormat="1"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172" fontId="5" fillId="0" borderId="10" xfId="0" applyNumberFormat="1" applyFont="1" applyBorder="1" applyAlignment="1">
      <alignment horizontal="center"/>
    </xf>
    <xf numFmtId="172" fontId="5" fillId="0" borderId="12" xfId="0" applyNumberFormat="1" applyFont="1" applyBorder="1" applyAlignment="1">
      <alignment horizontal="center"/>
    </xf>
    <xf numFmtId="172" fontId="1" fillId="0" borderId="0" xfId="0" applyNumberFormat="1" applyFont="1" applyBorder="1" applyAlignment="1">
      <alignment horizontal="center"/>
    </xf>
    <xf numFmtId="172" fontId="1" fillId="0" borderId="25" xfId="0" applyNumberFormat="1" applyFont="1" applyBorder="1" applyAlignment="1">
      <alignment horizontal="center"/>
    </xf>
    <xf numFmtId="172" fontId="3" fillId="0" borderId="30" xfId="0" applyNumberFormat="1" applyFont="1" applyBorder="1" applyAlignment="1">
      <alignment horizontal="center"/>
    </xf>
    <xf numFmtId="172" fontId="3" fillId="0" borderId="34" xfId="0" applyNumberFormat="1" applyFont="1" applyBorder="1" applyAlignment="1">
      <alignment horizontal="center"/>
    </xf>
    <xf numFmtId="0" fontId="4" fillId="0" borderId="14" xfId="0" applyFont="1" applyBorder="1" applyAlignment="1" quotePrefix="1">
      <alignment horizontal="center"/>
    </xf>
    <xf numFmtId="0" fontId="4" fillId="0" borderId="14" xfId="0" applyFont="1" applyBorder="1" applyAlignment="1">
      <alignment horizontal="center"/>
    </xf>
    <xf numFmtId="0" fontId="4" fillId="0" borderId="15" xfId="0" applyFont="1" applyBorder="1" applyAlignment="1">
      <alignment horizontal="center"/>
    </xf>
    <xf numFmtId="49" fontId="6" fillId="0" borderId="10" xfId="0" applyNumberFormat="1" applyFont="1" applyBorder="1" applyAlignment="1">
      <alignment horizontal="center"/>
    </xf>
    <xf numFmtId="49" fontId="6" fillId="0" borderId="12" xfId="0" applyNumberFormat="1" applyFont="1" applyBorder="1" applyAlignment="1">
      <alignment horizontal="center"/>
    </xf>
    <xf numFmtId="172" fontId="6" fillId="0" borderId="10"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6:GC61"/>
  <sheetViews>
    <sheetView tabSelected="1" zoomScale="75" zoomScaleNormal="75" zoomScalePageLayoutView="0" workbookViewId="0" topLeftCell="A1">
      <selection activeCell="A14" sqref="A14"/>
    </sheetView>
  </sheetViews>
  <sheetFormatPr defaultColWidth="6.8515625" defaultRowHeight="12.75"/>
  <cols>
    <col min="1" max="1" width="3.8515625" style="2" customWidth="1"/>
    <col min="2" max="2" width="0.71875" style="2" customWidth="1"/>
    <col min="3" max="3" width="2.7109375" style="2" customWidth="1"/>
    <col min="4" max="4" width="0.9921875" style="2" customWidth="1"/>
    <col min="5" max="5" width="11.421875" style="2" customWidth="1"/>
    <col min="6" max="6" width="28.8515625" style="2" customWidth="1"/>
    <col min="7" max="7" width="11.8515625" style="2" customWidth="1"/>
    <col min="8" max="9" width="8.140625" style="2" customWidth="1"/>
    <col min="10" max="10" width="11.8515625" style="2" customWidth="1"/>
    <col min="11" max="12" width="8.140625" style="2" customWidth="1"/>
    <col min="13" max="13" width="11.8515625" style="2" customWidth="1"/>
    <col min="14" max="14" width="8.140625" style="2" customWidth="1"/>
    <col min="15" max="15" width="9.00390625" style="2" customWidth="1"/>
    <col min="16" max="16" width="11.8515625" style="2" customWidth="1"/>
    <col min="17" max="17" width="7.8515625" style="2" customWidth="1"/>
    <col min="18" max="18" width="9.00390625" style="2" customWidth="1"/>
    <col min="19" max="19" width="12.00390625" style="2" customWidth="1"/>
    <col min="20" max="20" width="11.28125" style="2" customWidth="1"/>
    <col min="21" max="21" width="11.140625" style="2" customWidth="1"/>
    <col min="22" max="22" width="12.00390625" style="2" customWidth="1"/>
    <col min="23" max="23" width="8.140625" style="2" customWidth="1"/>
    <col min="24" max="24" width="11.140625" style="2" customWidth="1"/>
    <col min="25" max="25" width="12.00390625" style="2" customWidth="1"/>
    <col min="26" max="26" width="8.140625" style="2" customWidth="1"/>
    <col min="27" max="27" width="9.28125" style="2" customWidth="1"/>
    <col min="28" max="28" width="12.00390625" style="2" customWidth="1"/>
    <col min="29" max="29" width="9.140625" style="2" customWidth="1"/>
    <col min="30" max="30" width="9.421875" style="2" customWidth="1"/>
    <col min="31" max="31" width="12.00390625" style="2" customWidth="1"/>
    <col min="32" max="32" width="8.57421875" style="2" customWidth="1"/>
    <col min="33" max="33" width="10.00390625" style="2" customWidth="1"/>
    <col min="34" max="34" width="12.00390625" style="2" customWidth="1"/>
    <col min="35" max="35" width="8.57421875" style="2" customWidth="1"/>
    <col min="36" max="36" width="9.57421875" style="2" customWidth="1"/>
    <col min="37" max="37" width="11.8515625" style="2" customWidth="1"/>
    <col min="38" max="38" width="8.7109375" style="2" customWidth="1"/>
    <col min="39" max="39" width="9.57421875" style="2" customWidth="1"/>
    <col min="40" max="40" width="12.00390625" style="2" customWidth="1"/>
    <col min="41" max="41" width="8.00390625" style="2" customWidth="1"/>
    <col min="42" max="42" width="9.7109375" style="2" customWidth="1"/>
    <col min="43" max="43" width="11.8515625" style="2" customWidth="1"/>
    <col min="44" max="44" width="8.140625" style="2" customWidth="1"/>
    <col min="45" max="45" width="12.28125" style="2" customWidth="1"/>
    <col min="46" max="47" width="6.8515625" style="2" customWidth="1"/>
    <col min="48" max="48" width="35.28125" style="2" customWidth="1"/>
    <col min="49" max="49" width="3.8515625" style="2" customWidth="1"/>
    <col min="50" max="50" width="1.28515625" style="2" customWidth="1"/>
    <col min="51" max="51" width="12.421875" style="2" customWidth="1"/>
    <col min="52" max="55" width="6.8515625" style="2" hidden="1" customWidth="1"/>
    <col min="56" max="56" width="9.421875" style="100" customWidth="1"/>
    <col min="57" max="57" width="11.8515625" style="100" customWidth="1"/>
    <col min="58" max="58" width="10.00390625" style="2" customWidth="1"/>
    <col min="59" max="16384" width="6.8515625" style="2" customWidth="1"/>
  </cols>
  <sheetData>
    <row r="6" spans="1:63" ht="12.7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99"/>
      <c r="BE6" s="99"/>
      <c r="BF6" s="1"/>
      <c r="BG6" s="1"/>
      <c r="BH6" s="1"/>
      <c r="BI6" s="1"/>
      <c r="BJ6" s="1"/>
      <c r="BK6" s="1"/>
    </row>
    <row r="7" spans="1:56" ht="24" customHeight="1">
      <c r="A7" s="246" t="s">
        <v>125</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6"/>
      <c r="AY7" s="246"/>
      <c r="AZ7" s="246"/>
      <c r="BA7" s="246"/>
      <c r="BB7" s="246"/>
      <c r="BC7" s="247"/>
      <c r="BD7" s="101"/>
    </row>
    <row r="8" spans="1:56" ht="26.25" customHeight="1">
      <c r="A8" s="248" t="s">
        <v>126</v>
      </c>
      <c r="B8" s="248"/>
      <c r="C8" s="248"/>
      <c r="D8" s="248"/>
      <c r="E8" s="248"/>
      <c r="F8" s="248"/>
      <c r="G8" s="248"/>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c r="AW8" s="248"/>
      <c r="AX8" s="248"/>
      <c r="AY8" s="248"/>
      <c r="AZ8" s="248"/>
      <c r="BA8" s="248"/>
      <c r="BB8" s="248"/>
      <c r="BC8" s="249"/>
      <c r="BD8" s="101"/>
    </row>
    <row r="9" spans="1:56" ht="26.25" thickBot="1">
      <c r="A9" s="250" t="s">
        <v>0</v>
      </c>
      <c r="B9" s="250"/>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2"/>
      <c r="BD9" s="101"/>
    </row>
    <row r="10" spans="1:57" s="3" customFormat="1" ht="20.25">
      <c r="A10" s="244" t="s">
        <v>1</v>
      </c>
      <c r="B10" s="224"/>
      <c r="C10" s="224"/>
      <c r="D10" s="224"/>
      <c r="E10" s="224"/>
      <c r="F10" s="245"/>
      <c r="G10" s="253" t="s">
        <v>2</v>
      </c>
      <c r="H10" s="217"/>
      <c r="I10" s="254"/>
      <c r="J10" s="255" t="s">
        <v>3</v>
      </c>
      <c r="K10" s="239"/>
      <c r="L10" s="239"/>
      <c r="M10" s="238" t="s">
        <v>4</v>
      </c>
      <c r="N10" s="239"/>
      <c r="O10" s="239"/>
      <c r="P10" s="238" t="s">
        <v>5</v>
      </c>
      <c r="Q10" s="239"/>
      <c r="R10" s="239"/>
      <c r="S10" s="238" t="s">
        <v>6</v>
      </c>
      <c r="T10" s="239"/>
      <c r="U10" s="239"/>
      <c r="V10" s="238" t="s">
        <v>7</v>
      </c>
      <c r="W10" s="239"/>
      <c r="X10" s="239"/>
      <c r="Y10" s="238" t="s">
        <v>8</v>
      </c>
      <c r="Z10" s="239"/>
      <c r="AA10" s="239"/>
      <c r="AB10" s="238" t="s">
        <v>9</v>
      </c>
      <c r="AC10" s="239"/>
      <c r="AD10" s="239"/>
      <c r="AE10" s="238" t="s">
        <v>10</v>
      </c>
      <c r="AF10" s="239"/>
      <c r="AG10" s="239"/>
      <c r="AH10" s="238" t="s">
        <v>11</v>
      </c>
      <c r="AI10" s="239"/>
      <c r="AJ10" s="239"/>
      <c r="AK10" s="238" t="s">
        <v>12</v>
      </c>
      <c r="AL10" s="239"/>
      <c r="AM10" s="239"/>
      <c r="AN10" s="238" t="s">
        <v>13</v>
      </c>
      <c r="AO10" s="239"/>
      <c r="AP10" s="240"/>
      <c r="AQ10" s="241" t="s">
        <v>14</v>
      </c>
      <c r="AR10" s="242"/>
      <c r="AS10" s="243"/>
      <c r="AT10" s="244" t="s">
        <v>15</v>
      </c>
      <c r="AU10" s="224"/>
      <c r="AV10" s="224"/>
      <c r="AW10" s="224"/>
      <c r="AX10" s="224"/>
      <c r="AY10" s="245"/>
      <c r="BD10" s="101"/>
      <c r="BE10" s="101"/>
    </row>
    <row r="11" spans="1:57" s="3" customFormat="1" ht="21" thickBot="1">
      <c r="A11" s="232" t="s">
        <v>16</v>
      </c>
      <c r="B11" s="233"/>
      <c r="C11" s="233"/>
      <c r="D11" s="233"/>
      <c r="E11" s="233"/>
      <c r="F11" s="234"/>
      <c r="G11" s="235"/>
      <c r="H11" s="236"/>
      <c r="I11" s="237"/>
      <c r="J11" s="235"/>
      <c r="K11" s="236"/>
      <c r="L11" s="236"/>
      <c r="M11" s="235"/>
      <c r="N11" s="236"/>
      <c r="O11" s="236"/>
      <c r="P11" s="235"/>
      <c r="Q11" s="236"/>
      <c r="R11" s="236"/>
      <c r="S11" s="235"/>
      <c r="T11" s="236"/>
      <c r="U11" s="236"/>
      <c r="V11" s="235"/>
      <c r="W11" s="236"/>
      <c r="X11" s="236"/>
      <c r="Y11" s="235"/>
      <c r="Z11" s="236"/>
      <c r="AA11" s="236"/>
      <c r="AB11" s="235"/>
      <c r="AC11" s="236"/>
      <c r="AD11" s="236"/>
      <c r="AE11" s="235"/>
      <c r="AF11" s="236"/>
      <c r="AG11" s="236"/>
      <c r="AH11" s="235"/>
      <c r="AI11" s="236"/>
      <c r="AJ11" s="236"/>
      <c r="AK11" s="235"/>
      <c r="AL11" s="236"/>
      <c r="AM11" s="236"/>
      <c r="AN11" s="7"/>
      <c r="AO11" s="8"/>
      <c r="AP11" s="9"/>
      <c r="AQ11" s="229" t="s">
        <v>17</v>
      </c>
      <c r="AR11" s="230"/>
      <c r="AS11" s="231"/>
      <c r="AT11" s="232" t="s">
        <v>18</v>
      </c>
      <c r="AU11" s="233"/>
      <c r="AV11" s="233"/>
      <c r="AW11" s="233"/>
      <c r="AX11" s="233"/>
      <c r="AY11" s="234"/>
      <c r="BD11" s="101"/>
      <c r="BE11" s="101"/>
    </row>
    <row r="12" spans="1:57" s="3" customFormat="1" ht="20.25">
      <c r="A12" s="232" t="s">
        <v>19</v>
      </c>
      <c r="B12" s="233"/>
      <c r="C12" s="233"/>
      <c r="D12" s="233"/>
      <c r="E12" s="233"/>
      <c r="F12" s="234"/>
      <c r="G12" s="10" t="s">
        <v>20</v>
      </c>
      <c r="H12" s="11" t="s">
        <v>21</v>
      </c>
      <c r="I12" s="12" t="s">
        <v>22</v>
      </c>
      <c r="J12" s="11" t="s">
        <v>20</v>
      </c>
      <c r="K12" s="11" t="s">
        <v>21</v>
      </c>
      <c r="L12" s="12" t="s">
        <v>22</v>
      </c>
      <c r="M12" s="11" t="s">
        <v>20</v>
      </c>
      <c r="N12" s="11" t="s">
        <v>21</v>
      </c>
      <c r="O12" s="12" t="s">
        <v>22</v>
      </c>
      <c r="P12" s="11" t="s">
        <v>20</v>
      </c>
      <c r="Q12" s="11" t="s">
        <v>21</v>
      </c>
      <c r="R12" s="12" t="s">
        <v>22</v>
      </c>
      <c r="S12" s="11" t="s">
        <v>20</v>
      </c>
      <c r="T12" s="11" t="s">
        <v>21</v>
      </c>
      <c r="U12" s="12" t="s">
        <v>22</v>
      </c>
      <c r="V12" s="11" t="s">
        <v>20</v>
      </c>
      <c r="W12" s="11" t="s">
        <v>21</v>
      </c>
      <c r="X12" s="12" t="s">
        <v>22</v>
      </c>
      <c r="Y12" s="11" t="s">
        <v>20</v>
      </c>
      <c r="Z12" s="11" t="s">
        <v>21</v>
      </c>
      <c r="AA12" s="12" t="s">
        <v>22</v>
      </c>
      <c r="AB12" s="11" t="s">
        <v>20</v>
      </c>
      <c r="AC12" s="11" t="s">
        <v>21</v>
      </c>
      <c r="AD12" s="12" t="s">
        <v>22</v>
      </c>
      <c r="AE12" s="11" t="s">
        <v>20</v>
      </c>
      <c r="AF12" s="11" t="s">
        <v>21</v>
      </c>
      <c r="AG12" s="12" t="s">
        <v>22</v>
      </c>
      <c r="AH12" s="11" t="s">
        <v>20</v>
      </c>
      <c r="AI12" s="11" t="s">
        <v>21</v>
      </c>
      <c r="AJ12" s="12" t="s">
        <v>22</v>
      </c>
      <c r="AK12" s="11" t="s">
        <v>20</v>
      </c>
      <c r="AL12" s="11" t="s">
        <v>21</v>
      </c>
      <c r="AM12" s="12" t="s">
        <v>22</v>
      </c>
      <c r="AN12" s="11" t="s">
        <v>20</v>
      </c>
      <c r="AO12" s="11" t="s">
        <v>21</v>
      </c>
      <c r="AP12" s="12" t="s">
        <v>22</v>
      </c>
      <c r="AQ12" s="13" t="s">
        <v>20</v>
      </c>
      <c r="AR12" s="14" t="s">
        <v>21</v>
      </c>
      <c r="AS12" s="12" t="s">
        <v>22</v>
      </c>
      <c r="AT12" s="232" t="s">
        <v>23</v>
      </c>
      <c r="AU12" s="233"/>
      <c r="AV12" s="233"/>
      <c r="AW12" s="233"/>
      <c r="AX12" s="233"/>
      <c r="AY12" s="234"/>
      <c r="BD12" s="101"/>
      <c r="BE12" s="101"/>
    </row>
    <row r="13" spans="1:57" s="3" customFormat="1" ht="21" thickBot="1">
      <c r="A13" s="226" t="s">
        <v>24</v>
      </c>
      <c r="B13" s="227"/>
      <c r="C13" s="227"/>
      <c r="D13" s="227"/>
      <c r="E13" s="227"/>
      <c r="F13" s="228"/>
      <c r="G13" s="15" t="s">
        <v>25</v>
      </c>
      <c r="H13" s="16" t="s">
        <v>26</v>
      </c>
      <c r="I13" s="17" t="s">
        <v>27</v>
      </c>
      <c r="J13" s="16" t="s">
        <v>25</v>
      </c>
      <c r="K13" s="16" t="s">
        <v>26</v>
      </c>
      <c r="L13" s="17" t="s">
        <v>27</v>
      </c>
      <c r="M13" s="16" t="s">
        <v>25</v>
      </c>
      <c r="N13" s="16" t="s">
        <v>26</v>
      </c>
      <c r="O13" s="17" t="s">
        <v>27</v>
      </c>
      <c r="P13" s="16" t="s">
        <v>25</v>
      </c>
      <c r="Q13" s="16" t="s">
        <v>26</v>
      </c>
      <c r="R13" s="17" t="s">
        <v>27</v>
      </c>
      <c r="S13" s="16" t="s">
        <v>25</v>
      </c>
      <c r="T13" s="16" t="s">
        <v>26</v>
      </c>
      <c r="U13" s="17" t="s">
        <v>27</v>
      </c>
      <c r="V13" s="16" t="s">
        <v>25</v>
      </c>
      <c r="W13" s="16" t="s">
        <v>26</v>
      </c>
      <c r="X13" s="17" t="s">
        <v>27</v>
      </c>
      <c r="Y13" s="16" t="s">
        <v>25</v>
      </c>
      <c r="Z13" s="16" t="s">
        <v>26</v>
      </c>
      <c r="AA13" s="17" t="s">
        <v>27</v>
      </c>
      <c r="AB13" s="16" t="s">
        <v>25</v>
      </c>
      <c r="AC13" s="16" t="s">
        <v>26</v>
      </c>
      <c r="AD13" s="17" t="s">
        <v>27</v>
      </c>
      <c r="AE13" s="16" t="s">
        <v>25</v>
      </c>
      <c r="AF13" s="16" t="s">
        <v>26</v>
      </c>
      <c r="AG13" s="17" t="s">
        <v>27</v>
      </c>
      <c r="AH13" s="16" t="s">
        <v>25</v>
      </c>
      <c r="AI13" s="16" t="s">
        <v>26</v>
      </c>
      <c r="AJ13" s="17" t="s">
        <v>27</v>
      </c>
      <c r="AK13" s="16" t="s">
        <v>25</v>
      </c>
      <c r="AL13" s="16" t="s">
        <v>26</v>
      </c>
      <c r="AM13" s="17" t="s">
        <v>27</v>
      </c>
      <c r="AN13" s="16" t="s">
        <v>25</v>
      </c>
      <c r="AO13" s="16" t="s">
        <v>26</v>
      </c>
      <c r="AP13" s="17" t="s">
        <v>27</v>
      </c>
      <c r="AQ13" s="16" t="s">
        <v>25</v>
      </c>
      <c r="AR13" s="16" t="s">
        <v>26</v>
      </c>
      <c r="AS13" s="18" t="s">
        <v>27</v>
      </c>
      <c r="AT13" s="226" t="s">
        <v>28</v>
      </c>
      <c r="AU13" s="227"/>
      <c r="AV13" s="227"/>
      <c r="AW13" s="227"/>
      <c r="AX13" s="227"/>
      <c r="AY13" s="228"/>
      <c r="BD13" s="101"/>
      <c r="BE13" s="101"/>
    </row>
    <row r="14" spans="1:57" s="3" customFormat="1" ht="21" thickBot="1">
      <c r="A14" s="19"/>
      <c r="B14" s="20"/>
      <c r="C14" s="20"/>
      <c r="D14" s="20"/>
      <c r="E14" s="20"/>
      <c r="F14" s="20"/>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18"/>
      <c r="AR14" s="218"/>
      <c r="AS14" s="218"/>
      <c r="AT14" s="224"/>
      <c r="AU14" s="224"/>
      <c r="AV14" s="224"/>
      <c r="AW14" s="224"/>
      <c r="AX14" s="224"/>
      <c r="AY14" s="224"/>
      <c r="BD14" s="101"/>
      <c r="BE14" s="101"/>
    </row>
    <row r="15" spans="1:57" s="3" customFormat="1" ht="21" thickBot="1">
      <c r="A15" s="19"/>
      <c r="B15" s="20"/>
      <c r="C15" s="20"/>
      <c r="D15" s="20"/>
      <c r="E15" s="20"/>
      <c r="F15" s="21"/>
      <c r="G15" s="219" t="s">
        <v>29</v>
      </c>
      <c r="H15" s="220"/>
      <c r="I15" s="221"/>
      <c r="J15" s="219" t="s">
        <v>100</v>
      </c>
      <c r="K15" s="220"/>
      <c r="L15" s="221"/>
      <c r="M15" s="219" t="s">
        <v>101</v>
      </c>
      <c r="N15" s="220"/>
      <c r="O15" s="221"/>
      <c r="P15" s="219" t="s">
        <v>102</v>
      </c>
      <c r="Q15" s="220"/>
      <c r="R15" s="221"/>
      <c r="S15" s="219" t="s">
        <v>103</v>
      </c>
      <c r="T15" s="220"/>
      <c r="U15" s="221"/>
      <c r="V15" s="219" t="s">
        <v>104</v>
      </c>
      <c r="W15" s="220"/>
      <c r="X15" s="221"/>
      <c r="Y15" s="219" t="s">
        <v>127</v>
      </c>
      <c r="Z15" s="220"/>
      <c r="AA15" s="221"/>
      <c r="AB15" s="219" t="s">
        <v>105</v>
      </c>
      <c r="AC15" s="220"/>
      <c r="AD15" s="221"/>
      <c r="AE15" s="219" t="s">
        <v>106</v>
      </c>
      <c r="AF15" s="220"/>
      <c r="AG15" s="221"/>
      <c r="AH15" s="219" t="s">
        <v>107</v>
      </c>
      <c r="AI15" s="220"/>
      <c r="AJ15" s="221"/>
      <c r="AK15" s="222" t="s">
        <v>108</v>
      </c>
      <c r="AL15" s="184"/>
      <c r="AM15" s="223"/>
      <c r="AN15" s="219" t="s">
        <v>109</v>
      </c>
      <c r="AO15" s="220"/>
      <c r="AP15" s="221"/>
      <c r="AQ15" s="217" t="s">
        <v>29</v>
      </c>
      <c r="AR15" s="217"/>
      <c r="AS15" s="217"/>
      <c r="AT15" s="4"/>
      <c r="AU15" s="5"/>
      <c r="AV15" s="5"/>
      <c r="AW15" s="5"/>
      <c r="AX15" s="5"/>
      <c r="AY15" s="6"/>
      <c r="BD15" s="101"/>
      <c r="BE15" s="101"/>
    </row>
    <row r="16" spans="1:57" s="3" customFormat="1" ht="21" thickBot="1">
      <c r="A16" s="22" t="s">
        <v>30</v>
      </c>
      <c r="B16" s="23"/>
      <c r="C16" s="24"/>
      <c r="D16" s="24"/>
      <c r="E16" s="24"/>
      <c r="F16" s="25"/>
      <c r="G16" s="111">
        <v>21.1</v>
      </c>
      <c r="H16" s="112">
        <v>2.9</v>
      </c>
      <c r="I16" s="113">
        <f>SUM(G16:H16)</f>
        <v>24</v>
      </c>
      <c r="J16" s="114">
        <f>G44</f>
        <v>16.5</v>
      </c>
      <c r="K16" s="115">
        <f>H44</f>
        <v>2.3</v>
      </c>
      <c r="L16" s="113">
        <f>SUM(J16:K16)</f>
        <v>18.8</v>
      </c>
      <c r="M16" s="114">
        <f>J44</f>
        <v>47.9</v>
      </c>
      <c r="N16" s="115">
        <f>K44</f>
        <v>6</v>
      </c>
      <c r="O16" s="113">
        <f>SUM(M16:N16)</f>
        <v>53.9</v>
      </c>
      <c r="P16" s="114">
        <f>M44</f>
        <v>137.1</v>
      </c>
      <c r="Q16" s="115">
        <f>N44</f>
        <v>27.8</v>
      </c>
      <c r="R16" s="112">
        <f aca="true" t="shared" si="0" ref="R16:AI16">O44</f>
        <v>164.9</v>
      </c>
      <c r="S16" s="111">
        <f t="shared" si="0"/>
        <v>218.8</v>
      </c>
      <c r="T16" s="115">
        <f t="shared" si="0"/>
        <v>38.599999999999994</v>
      </c>
      <c r="U16" s="112">
        <f t="shared" si="0"/>
        <v>257.4000000000001</v>
      </c>
      <c r="V16" s="111">
        <f t="shared" si="0"/>
        <v>213.3</v>
      </c>
      <c r="W16" s="115">
        <f t="shared" si="0"/>
        <v>40.29999999999999</v>
      </c>
      <c r="X16" s="112">
        <f t="shared" si="0"/>
        <v>253.60000000000014</v>
      </c>
      <c r="Y16" s="111">
        <f t="shared" si="0"/>
        <v>203.89999999999998</v>
      </c>
      <c r="Z16" s="115">
        <f t="shared" si="0"/>
        <v>40.69999999999999</v>
      </c>
      <c r="AA16" s="112">
        <f t="shared" si="0"/>
        <v>244.6000000000001</v>
      </c>
      <c r="AB16" s="111">
        <f t="shared" si="0"/>
        <v>185.89999999999998</v>
      </c>
      <c r="AC16" s="116">
        <f t="shared" si="0"/>
        <v>40.49999999999999</v>
      </c>
      <c r="AD16" s="113">
        <f t="shared" si="0"/>
        <v>226.4000000000001</v>
      </c>
      <c r="AE16" s="111">
        <f>AB44</f>
        <v>166.19999999999996</v>
      </c>
      <c r="AF16" s="112">
        <f>AC44</f>
        <v>38.89999999999999</v>
      </c>
      <c r="AG16" s="112">
        <f>+AE16+AF16</f>
        <v>205.09999999999997</v>
      </c>
      <c r="AH16" s="111">
        <f t="shared" si="0"/>
        <v>150.29999999999998</v>
      </c>
      <c r="AI16" s="115">
        <f t="shared" si="0"/>
        <v>36.99999999999999</v>
      </c>
      <c r="AJ16" s="113">
        <f>SUM(AH16:AI16)</f>
        <v>187.29999999999998</v>
      </c>
      <c r="AK16" s="111">
        <f>AH44</f>
        <v>152.6</v>
      </c>
      <c r="AL16" s="111">
        <f>AI44</f>
        <v>22.699999999999996</v>
      </c>
      <c r="AM16" s="113">
        <f>SUM(AK16:AL16)</f>
        <v>175.29999999999998</v>
      </c>
      <c r="AN16" s="111">
        <f>AK44</f>
        <v>134.90000000000003</v>
      </c>
      <c r="AO16" s="115">
        <f>AL44</f>
        <v>20.999999999999996</v>
      </c>
      <c r="AP16" s="113">
        <f>SUM(AN16:AO16)</f>
        <v>155.90000000000003</v>
      </c>
      <c r="AQ16" s="111">
        <v>21.1</v>
      </c>
      <c r="AR16" s="112">
        <v>2.9</v>
      </c>
      <c r="AS16" s="117">
        <f>+SUM(AQ16:AR16)</f>
        <v>24</v>
      </c>
      <c r="AT16" s="26"/>
      <c r="AU16" s="27"/>
      <c r="AV16" s="177" t="s">
        <v>31</v>
      </c>
      <c r="AW16" s="177"/>
      <c r="AX16" s="177"/>
      <c r="AY16" s="178"/>
      <c r="BD16" s="101"/>
      <c r="BE16" s="101"/>
    </row>
    <row r="17" spans="1:57" s="3" customFormat="1" ht="21" thickBot="1">
      <c r="A17" s="22"/>
      <c r="B17" s="23"/>
      <c r="C17" s="24"/>
      <c r="D17" s="24"/>
      <c r="E17" s="24"/>
      <c r="F17" s="24"/>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18" t="s">
        <v>17</v>
      </c>
      <c r="AR17" s="218"/>
      <c r="AS17" s="218"/>
      <c r="AT17" s="29"/>
      <c r="AU17" s="29"/>
      <c r="AV17" s="29"/>
      <c r="AW17" s="29"/>
      <c r="AX17" s="29"/>
      <c r="AY17" s="25"/>
      <c r="BD17" s="101"/>
      <c r="BE17" s="101"/>
    </row>
    <row r="18" spans="1:57" s="3" customFormat="1" ht="21" thickBot="1">
      <c r="A18" s="22" t="s">
        <v>32</v>
      </c>
      <c r="B18" s="23"/>
      <c r="C18" s="24"/>
      <c r="D18" s="24"/>
      <c r="E18" s="24"/>
      <c r="F18" s="24"/>
      <c r="G18" s="111">
        <v>10.1</v>
      </c>
      <c r="H18" s="118">
        <f>H20+H19</f>
        <v>0.3</v>
      </c>
      <c r="I18" s="119">
        <f>SUM(G18:H18)</f>
        <v>10.4</v>
      </c>
      <c r="J18" s="111">
        <f>SUM(J19:J20)</f>
        <v>55.3</v>
      </c>
      <c r="K18" s="118">
        <f>SUM(K19:K20)</f>
        <v>4.8</v>
      </c>
      <c r="L18" s="119">
        <f>SUM(J18:K18)</f>
        <v>60.099999999999994</v>
      </c>
      <c r="M18" s="111">
        <f>SUM(M19:M20)</f>
        <v>114.5</v>
      </c>
      <c r="N18" s="118">
        <f>SUM(N19:N20)</f>
        <v>22.8</v>
      </c>
      <c r="O18" s="119">
        <f>SUM(M18:N18)</f>
        <v>137.3</v>
      </c>
      <c r="P18" s="111">
        <f>SUM(P19:P20)</f>
        <v>112.2</v>
      </c>
      <c r="Q18" s="118">
        <f>SUM(Q19:Q20)</f>
        <v>11.5</v>
      </c>
      <c r="R18" s="119">
        <f>SUM(P18:Q18)</f>
        <v>123.7</v>
      </c>
      <c r="S18" s="111">
        <f>SUM(S19:S20)</f>
        <v>24.7</v>
      </c>
      <c r="T18" s="118">
        <f>SUM(T19:T20)</f>
        <v>5.1</v>
      </c>
      <c r="U18" s="119">
        <f>SUM(S18:T18)</f>
        <v>29.799999999999997</v>
      </c>
      <c r="V18" s="118">
        <f>SUM(V19:V20)</f>
        <v>9.2</v>
      </c>
      <c r="W18" s="118">
        <f>SUM(W19:W20)</f>
        <v>2</v>
      </c>
      <c r="X18" s="119">
        <f>SUM(V18:W18)</f>
        <v>11.2</v>
      </c>
      <c r="Y18" s="118">
        <f>SUM(Y19:Y20)</f>
        <v>6.9</v>
      </c>
      <c r="Z18" s="118">
        <f>SUM(Z19:Z20)</f>
        <v>1.2</v>
      </c>
      <c r="AA18" s="119">
        <f>SUM(Y18:Z18)</f>
        <v>8.1</v>
      </c>
      <c r="AB18" s="118">
        <f>SUM(AB19:AB20)</f>
        <v>3.3</v>
      </c>
      <c r="AC18" s="118">
        <f>SUM(AC19:AC20)</f>
        <v>0.4</v>
      </c>
      <c r="AD18" s="119">
        <f>SUM(AB18:AC18)</f>
        <v>3.6999999999999997</v>
      </c>
      <c r="AE18" s="118">
        <f>SUM(AE19:AE20)</f>
        <v>0.8</v>
      </c>
      <c r="AF18" s="118">
        <f>SUM(AF19:AF20)</f>
        <v>0</v>
      </c>
      <c r="AG18" s="119">
        <f>SUM(AE18:AF18)</f>
        <v>0.8</v>
      </c>
      <c r="AH18" s="118">
        <f>SUM(AH19:AH20)</f>
        <v>3.3</v>
      </c>
      <c r="AI18" s="118">
        <f>SUM(AI19:AI20)</f>
        <v>0.2</v>
      </c>
      <c r="AJ18" s="119">
        <f>SUM(AH18:AI18)</f>
        <v>3.5</v>
      </c>
      <c r="AK18" s="118">
        <f>SUM(AK19:AK20)</f>
        <v>0.8</v>
      </c>
      <c r="AL18" s="118">
        <f>SUM(AL19:AL20)</f>
        <v>0.2</v>
      </c>
      <c r="AM18" s="119">
        <f>SUM(AK18:AL18)</f>
        <v>1</v>
      </c>
      <c r="AN18" s="118">
        <f>SUM(AN19:AN20)</f>
        <v>2.8</v>
      </c>
      <c r="AO18" s="118">
        <f>SUM(AO19:AO20)</f>
        <v>0.2</v>
      </c>
      <c r="AP18" s="119">
        <f>SUM(AN18:AO18)</f>
        <v>3</v>
      </c>
      <c r="AQ18" s="120">
        <f>AN18+AK18+AH18+AE18+AB18+Y18+V18+S18+P18+M18+J18+G18</f>
        <v>343.90000000000003</v>
      </c>
      <c r="AR18" s="121">
        <f>AO18+AL18+AI18+AF18+AC18+Z18+W18+T18+Q18+N18+K18+H18</f>
        <v>48.699999999999996</v>
      </c>
      <c r="AS18" s="119">
        <f>AP18+AM18+AJ18+AG18+AD18+AA18+X18+U18+R18+O18+L18+I18</f>
        <v>392.6</v>
      </c>
      <c r="AT18" s="27"/>
      <c r="AU18" s="27"/>
      <c r="AV18" s="177" t="s">
        <v>33</v>
      </c>
      <c r="AW18" s="177"/>
      <c r="AX18" s="177"/>
      <c r="AY18" s="178"/>
      <c r="BD18" s="101"/>
      <c r="BE18" s="101"/>
    </row>
    <row r="19" spans="1:57" s="3" customFormat="1" ht="20.25">
      <c r="A19" s="22"/>
      <c r="B19" s="30"/>
      <c r="C19" s="108" t="s">
        <v>118</v>
      </c>
      <c r="D19" s="109"/>
      <c r="E19" s="109"/>
      <c r="F19" s="110"/>
      <c r="G19" s="122">
        <v>10.1</v>
      </c>
      <c r="H19" s="118">
        <v>0.3</v>
      </c>
      <c r="I19" s="119">
        <f>SUM(G19:H19)</f>
        <v>10.4</v>
      </c>
      <c r="J19" s="118">
        <v>55.3</v>
      </c>
      <c r="K19" s="118">
        <v>4.8</v>
      </c>
      <c r="L19" s="119">
        <f>SUM(J19:K19)</f>
        <v>60.099999999999994</v>
      </c>
      <c r="M19" s="122">
        <v>114.5</v>
      </c>
      <c r="N19" s="118">
        <v>22.8</v>
      </c>
      <c r="O19" s="119">
        <f>N19+M19</f>
        <v>137.3</v>
      </c>
      <c r="P19" s="122">
        <v>112.2</v>
      </c>
      <c r="Q19" s="118">
        <v>11.5</v>
      </c>
      <c r="R19" s="119">
        <f>SUM(P19:Q19)</f>
        <v>123.7</v>
      </c>
      <c r="S19" s="122">
        <v>24.7</v>
      </c>
      <c r="T19" s="118">
        <v>5.1</v>
      </c>
      <c r="U19" s="119">
        <f>SUM(S19:T19)</f>
        <v>29.799999999999997</v>
      </c>
      <c r="V19" s="118">
        <v>9.2</v>
      </c>
      <c r="W19" s="118">
        <v>2</v>
      </c>
      <c r="X19" s="119">
        <f>SUM(V19:W19)</f>
        <v>11.2</v>
      </c>
      <c r="Y19" s="118">
        <v>6.9</v>
      </c>
      <c r="Z19" s="118">
        <v>1.2</v>
      </c>
      <c r="AA19" s="119">
        <f>SUM(Y19:Z19)</f>
        <v>8.1</v>
      </c>
      <c r="AB19" s="118">
        <v>3.3</v>
      </c>
      <c r="AC19" s="118">
        <v>0.4</v>
      </c>
      <c r="AD19" s="119">
        <f>SUM(AB19:AC19)</f>
        <v>3.6999999999999997</v>
      </c>
      <c r="AE19" s="118">
        <v>0.8</v>
      </c>
      <c r="AF19" s="118">
        <v>0</v>
      </c>
      <c r="AG19" s="119">
        <f>SUM(AE19:AF19)</f>
        <v>0.8</v>
      </c>
      <c r="AH19" s="118">
        <v>3.3</v>
      </c>
      <c r="AI19" s="118">
        <v>0.2</v>
      </c>
      <c r="AJ19" s="119">
        <f>SUM(AH19:AI19)</f>
        <v>3.5</v>
      </c>
      <c r="AK19" s="118">
        <v>0.8</v>
      </c>
      <c r="AL19" s="118">
        <v>0.2</v>
      </c>
      <c r="AM19" s="119">
        <f>SUM(AK19:AL19)</f>
        <v>1</v>
      </c>
      <c r="AN19" s="118">
        <v>2.8</v>
      </c>
      <c r="AO19" s="118">
        <v>0.2</v>
      </c>
      <c r="AP19" s="119">
        <f>SUM(AN19:AO19)</f>
        <v>3</v>
      </c>
      <c r="AQ19" s="120">
        <f>AN19+AK19+AH19+AE19+AB19+Y19+V19+S19+P19+M19+J19+G19</f>
        <v>343.90000000000003</v>
      </c>
      <c r="AR19" s="121">
        <f>AO19+AL19+AI19+AF19+AC19+Z19+W19+T19+Q19+N19+K19+H19</f>
        <v>48.699999999999996</v>
      </c>
      <c r="AS19" s="119">
        <f>AQ19+AR19</f>
        <v>392.6</v>
      </c>
      <c r="AT19" s="209" t="s">
        <v>117</v>
      </c>
      <c r="AU19" s="200"/>
      <c r="AV19" s="200"/>
      <c r="AW19" s="210"/>
      <c r="AX19" s="35"/>
      <c r="AY19" s="25"/>
      <c r="BD19" s="101"/>
      <c r="BE19" s="101"/>
    </row>
    <row r="20" spans="1:57" s="3" customFormat="1" ht="21" thickBot="1">
      <c r="A20" s="22"/>
      <c r="B20" s="30"/>
      <c r="C20" s="211" t="s">
        <v>34</v>
      </c>
      <c r="D20" s="212"/>
      <c r="E20" s="212"/>
      <c r="F20" s="213"/>
      <c r="G20" s="123">
        <v>0</v>
      </c>
      <c r="H20" s="124">
        <v>0</v>
      </c>
      <c r="I20" s="125">
        <f>SUM(G20:H20)</f>
        <v>0</v>
      </c>
      <c r="J20" s="124">
        <v>0</v>
      </c>
      <c r="K20" s="124">
        <v>0</v>
      </c>
      <c r="L20" s="125">
        <f>SUM(J20:K20)</f>
        <v>0</v>
      </c>
      <c r="M20" s="123">
        <v>0</v>
      </c>
      <c r="N20" s="124">
        <v>0</v>
      </c>
      <c r="O20" s="125">
        <f>M20</f>
        <v>0</v>
      </c>
      <c r="P20" s="123">
        <v>0</v>
      </c>
      <c r="Q20" s="124">
        <v>0</v>
      </c>
      <c r="R20" s="125">
        <f>SUM(P20:Q20)</f>
        <v>0</v>
      </c>
      <c r="S20" s="123">
        <v>0</v>
      </c>
      <c r="T20" s="124">
        <v>0</v>
      </c>
      <c r="U20" s="125">
        <f>SUM(S20:T20)</f>
        <v>0</v>
      </c>
      <c r="V20" s="124">
        <v>0</v>
      </c>
      <c r="W20" s="124">
        <v>0</v>
      </c>
      <c r="X20" s="125">
        <f>SUM(V20:W20)</f>
        <v>0</v>
      </c>
      <c r="Y20" s="124">
        <v>0</v>
      </c>
      <c r="Z20" s="124">
        <v>0</v>
      </c>
      <c r="AA20" s="125">
        <f>SUM(Y20:Z20)</f>
        <v>0</v>
      </c>
      <c r="AB20" s="124">
        <v>0</v>
      </c>
      <c r="AC20" s="124">
        <v>0</v>
      </c>
      <c r="AD20" s="125">
        <f>SUM(AB20:AC20)</f>
        <v>0</v>
      </c>
      <c r="AE20" s="124">
        <v>0</v>
      </c>
      <c r="AF20" s="124">
        <v>0</v>
      </c>
      <c r="AG20" s="125">
        <f>SUM(AE20:AF20)</f>
        <v>0</v>
      </c>
      <c r="AH20" s="124">
        <v>0</v>
      </c>
      <c r="AI20" s="124">
        <v>0</v>
      </c>
      <c r="AJ20" s="125">
        <f>SUM(AH20:AI20)</f>
        <v>0</v>
      </c>
      <c r="AK20" s="124">
        <v>0</v>
      </c>
      <c r="AL20" s="124">
        <v>0</v>
      </c>
      <c r="AM20" s="125">
        <f>SUM(AK20:AL20)</f>
        <v>0</v>
      </c>
      <c r="AN20" s="124">
        <v>0</v>
      </c>
      <c r="AO20" s="124">
        <v>0</v>
      </c>
      <c r="AP20" s="125">
        <f>SUM(AN20:AO20)</f>
        <v>0</v>
      </c>
      <c r="AQ20" s="126">
        <f>AN20+AK20+AH20+AE20+AB20+Y20+V20+S20+P20+M20+J20+G20</f>
        <v>0</v>
      </c>
      <c r="AR20" s="127">
        <f>AO20+AL20+AI20+AF20+AC20+Z20+W20+T20+Q20+N20+K20+H20</f>
        <v>0</v>
      </c>
      <c r="AS20" s="125">
        <f>AP20+AM20+AJ20+AG20+AD20+AA20+X20+U20+R20+O20+L20+I20</f>
        <v>0</v>
      </c>
      <c r="AT20" s="214" t="s">
        <v>35</v>
      </c>
      <c r="AU20" s="215"/>
      <c r="AV20" s="215"/>
      <c r="AW20" s="216"/>
      <c r="AX20" s="35"/>
      <c r="AY20" s="25"/>
      <c r="BD20" s="101"/>
      <c r="BE20" s="101"/>
    </row>
    <row r="21" spans="1:57" s="3" customFormat="1" ht="21" thickBot="1">
      <c r="A21" s="22"/>
      <c r="B21" s="23"/>
      <c r="C21" s="24"/>
      <c r="D21" s="24"/>
      <c r="E21" s="24"/>
      <c r="F21" s="24"/>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116"/>
      <c r="AR21" s="116"/>
      <c r="AS21" s="116"/>
      <c r="AT21" s="29"/>
      <c r="AU21" s="29"/>
      <c r="AV21" s="29"/>
      <c r="AW21" s="29"/>
      <c r="AX21" s="29"/>
      <c r="AY21" s="25"/>
      <c r="BD21" s="101"/>
      <c r="BE21" s="101"/>
    </row>
    <row r="22" spans="1:57" s="3" customFormat="1" ht="21" thickBot="1">
      <c r="A22" s="22" t="s">
        <v>36</v>
      </c>
      <c r="B22" s="23"/>
      <c r="C22" s="24"/>
      <c r="D22" s="24"/>
      <c r="E22" s="24"/>
      <c r="F22" s="24"/>
      <c r="G22" s="111">
        <f>G24+G29+G35+G34</f>
        <v>16.1</v>
      </c>
      <c r="H22" s="115">
        <f aca="true" t="shared" si="1" ref="H22:AP22">H24+H29+H35+H34</f>
        <v>0.7</v>
      </c>
      <c r="I22" s="112">
        <f t="shared" si="1"/>
        <v>16.8</v>
      </c>
      <c r="J22" s="111">
        <f t="shared" si="1"/>
        <v>22.3</v>
      </c>
      <c r="K22" s="115">
        <f t="shared" si="1"/>
        <v>1.1</v>
      </c>
      <c r="L22" s="112">
        <f t="shared" si="1"/>
        <v>23.4</v>
      </c>
      <c r="M22" s="111">
        <f t="shared" si="1"/>
        <v>19.5</v>
      </c>
      <c r="N22" s="115">
        <f t="shared" si="1"/>
        <v>0.9999999999999999</v>
      </c>
      <c r="O22" s="112">
        <f t="shared" si="1"/>
        <v>20.5</v>
      </c>
      <c r="P22" s="111">
        <f t="shared" si="1"/>
        <v>20.700000000000003</v>
      </c>
      <c r="Q22" s="115">
        <f t="shared" si="1"/>
        <v>0.7000000000000001</v>
      </c>
      <c r="R22" s="112">
        <f t="shared" si="1"/>
        <v>21.400000000000002</v>
      </c>
      <c r="S22" s="111">
        <f t="shared" si="1"/>
        <v>22.700000000000003</v>
      </c>
      <c r="T22" s="115">
        <f t="shared" si="1"/>
        <v>2.7</v>
      </c>
      <c r="U22" s="112">
        <f t="shared" si="1"/>
        <v>25.4</v>
      </c>
      <c r="V22" s="111">
        <f t="shared" si="1"/>
        <v>15.8</v>
      </c>
      <c r="W22" s="115">
        <f t="shared" si="1"/>
        <v>1.5000000000000002</v>
      </c>
      <c r="X22" s="112">
        <f t="shared" si="1"/>
        <v>17.3</v>
      </c>
      <c r="Y22" s="111">
        <f t="shared" si="1"/>
        <v>22.3</v>
      </c>
      <c r="Z22" s="115">
        <f t="shared" si="1"/>
        <v>1</v>
      </c>
      <c r="AA22" s="112">
        <f t="shared" si="1"/>
        <v>23.3</v>
      </c>
      <c r="AB22" s="111">
        <f t="shared" si="1"/>
        <v>21.3</v>
      </c>
      <c r="AC22" s="115">
        <f t="shared" si="1"/>
        <v>1.7</v>
      </c>
      <c r="AD22" s="112">
        <f t="shared" si="1"/>
        <v>23</v>
      </c>
      <c r="AE22" s="111">
        <f t="shared" si="1"/>
        <v>17.599999999999998</v>
      </c>
      <c r="AF22" s="115">
        <f t="shared" si="1"/>
        <v>1.4000000000000001</v>
      </c>
      <c r="AG22" s="113">
        <f t="shared" si="1"/>
        <v>19</v>
      </c>
      <c r="AH22" s="111">
        <f t="shared" si="1"/>
        <v>16.6</v>
      </c>
      <c r="AI22" s="115">
        <f t="shared" si="1"/>
        <v>1.7999999999999998</v>
      </c>
      <c r="AJ22" s="116">
        <f t="shared" si="1"/>
        <v>18.4</v>
      </c>
      <c r="AK22" s="111">
        <f t="shared" si="1"/>
        <v>17.1</v>
      </c>
      <c r="AL22" s="115">
        <f t="shared" si="1"/>
        <v>1.9000000000000001</v>
      </c>
      <c r="AM22" s="117">
        <f t="shared" si="1"/>
        <v>19</v>
      </c>
      <c r="AN22" s="112">
        <f t="shared" si="1"/>
        <v>19.6</v>
      </c>
      <c r="AO22" s="115">
        <f t="shared" si="1"/>
        <v>0.9</v>
      </c>
      <c r="AP22" s="117">
        <f t="shared" si="1"/>
        <v>20.500000000000004</v>
      </c>
      <c r="AQ22" s="120">
        <f>+AQ23+AQ34+AQ35</f>
        <v>231.6</v>
      </c>
      <c r="AR22" s="121">
        <f>+AR23+AR34+AR35</f>
        <v>16.4</v>
      </c>
      <c r="AS22" s="113">
        <f>AS23+AS34+AS35</f>
        <v>248</v>
      </c>
      <c r="AT22" s="38"/>
      <c r="AU22" s="38"/>
      <c r="AV22" s="177" t="s">
        <v>37</v>
      </c>
      <c r="AW22" s="177"/>
      <c r="AX22" s="177"/>
      <c r="AY22" s="178"/>
      <c r="BD22" s="101"/>
      <c r="BE22" s="101"/>
    </row>
    <row r="23" spans="1:57" s="3" customFormat="1" ht="20.25">
      <c r="A23" s="22"/>
      <c r="B23" s="23"/>
      <c r="C23" s="189" t="s">
        <v>38</v>
      </c>
      <c r="D23" s="190"/>
      <c r="E23" s="190"/>
      <c r="F23" s="191"/>
      <c r="G23" s="128">
        <f aca="true" t="shared" si="2" ref="G23:N23">G24+G29</f>
        <v>14.600000000000001</v>
      </c>
      <c r="H23" s="129">
        <f t="shared" si="2"/>
        <v>0.4</v>
      </c>
      <c r="I23" s="130">
        <f t="shared" si="2"/>
        <v>15</v>
      </c>
      <c r="J23" s="128">
        <f t="shared" si="2"/>
        <v>20.3</v>
      </c>
      <c r="K23" s="129">
        <f t="shared" si="2"/>
        <v>0.8</v>
      </c>
      <c r="L23" s="130">
        <f t="shared" si="2"/>
        <v>21.1</v>
      </c>
      <c r="M23" s="128">
        <f>M24+M29</f>
        <v>16.2</v>
      </c>
      <c r="N23" s="129">
        <f t="shared" si="2"/>
        <v>0.8999999999999999</v>
      </c>
      <c r="O23" s="130">
        <f>N23+M23</f>
        <v>17.099999999999998</v>
      </c>
      <c r="P23" s="131">
        <f aca="true" t="shared" si="3" ref="P23:AC23">P24+P29</f>
        <v>17.3</v>
      </c>
      <c r="Q23" s="132">
        <f t="shared" si="3"/>
        <v>0.30000000000000004</v>
      </c>
      <c r="R23" s="130">
        <f t="shared" si="3"/>
        <v>17.6</v>
      </c>
      <c r="S23" s="131">
        <f t="shared" si="3"/>
        <v>17.1</v>
      </c>
      <c r="T23" s="132">
        <f t="shared" si="3"/>
        <v>2.5</v>
      </c>
      <c r="U23" s="129">
        <f t="shared" si="3"/>
        <v>19.6</v>
      </c>
      <c r="V23" s="128">
        <f t="shared" si="3"/>
        <v>12.4</v>
      </c>
      <c r="W23" s="129">
        <f t="shared" si="3"/>
        <v>1.1</v>
      </c>
      <c r="X23" s="130">
        <f t="shared" si="3"/>
        <v>13.5</v>
      </c>
      <c r="Y23" s="128">
        <f t="shared" si="3"/>
        <v>17.8</v>
      </c>
      <c r="Z23" s="129">
        <f t="shared" si="3"/>
        <v>0.7</v>
      </c>
      <c r="AA23" s="130">
        <f t="shared" si="3"/>
        <v>18.5</v>
      </c>
      <c r="AB23" s="128">
        <f t="shared" si="3"/>
        <v>18.2</v>
      </c>
      <c r="AC23" s="128">
        <f t="shared" si="3"/>
        <v>1.4</v>
      </c>
      <c r="AD23" s="133">
        <f aca="true" t="shared" si="4" ref="AD23:AD35">SUM(AB23:AC23)</f>
        <v>19.599999999999998</v>
      </c>
      <c r="AE23" s="128">
        <f>AE24+AE29</f>
        <v>15.099999999999998</v>
      </c>
      <c r="AF23" s="129">
        <f>AF24+AF29</f>
        <v>1.1</v>
      </c>
      <c r="AG23" s="133">
        <f>SUM(AE23:AF23)</f>
        <v>16.2</v>
      </c>
      <c r="AH23" s="128">
        <f aca="true" t="shared" si="5" ref="AH23:AP23">AH24+AH29</f>
        <v>14.5</v>
      </c>
      <c r="AI23" s="132">
        <f t="shared" si="5"/>
        <v>1.2</v>
      </c>
      <c r="AJ23" s="130">
        <f t="shared" si="5"/>
        <v>15.7</v>
      </c>
      <c r="AK23" s="128">
        <f t="shared" si="5"/>
        <v>15.400000000000002</v>
      </c>
      <c r="AL23" s="132">
        <f t="shared" si="5"/>
        <v>1.8</v>
      </c>
      <c r="AM23" s="134">
        <f t="shared" si="5"/>
        <v>17.200000000000003</v>
      </c>
      <c r="AN23" s="128">
        <f t="shared" si="5"/>
        <v>17.6</v>
      </c>
      <c r="AO23" s="132">
        <f t="shared" si="5"/>
        <v>0.8</v>
      </c>
      <c r="AP23" s="134">
        <f t="shared" si="5"/>
        <v>18.400000000000002</v>
      </c>
      <c r="AQ23" s="131">
        <f>+AQ24+AQ29</f>
        <v>196.5</v>
      </c>
      <c r="AR23" s="132">
        <f>+AR24+AR29</f>
        <v>13</v>
      </c>
      <c r="AS23" s="135">
        <f>AQ23+AR23</f>
        <v>209.5</v>
      </c>
      <c r="AT23" s="205" t="s">
        <v>39</v>
      </c>
      <c r="AU23" s="205"/>
      <c r="AV23" s="205"/>
      <c r="AW23" s="205"/>
      <c r="AX23" s="35"/>
      <c r="AY23" s="25"/>
      <c r="BD23" s="101"/>
      <c r="BE23" s="101"/>
    </row>
    <row r="24" spans="1:57" s="3" customFormat="1" ht="20.25">
      <c r="A24" s="22"/>
      <c r="B24" s="23"/>
      <c r="C24" s="31" t="s">
        <v>40</v>
      </c>
      <c r="D24" s="24"/>
      <c r="E24" s="24"/>
      <c r="F24" s="24"/>
      <c r="G24" s="136">
        <f>SUM(G25:G28)</f>
        <v>12.600000000000001</v>
      </c>
      <c r="H24" s="137">
        <f>SUM(H25:H28)</f>
        <v>0.2</v>
      </c>
      <c r="I24" s="133">
        <f aca="true" t="shared" si="6" ref="I24:I34">SUM(G24:H24)</f>
        <v>12.8</v>
      </c>
      <c r="J24" s="136">
        <f>SUM(J25:J28)</f>
        <v>19.1</v>
      </c>
      <c r="K24" s="137">
        <f>SUM(K25:K28)</f>
        <v>0.6000000000000001</v>
      </c>
      <c r="L24" s="133">
        <f aca="true" t="shared" si="7" ref="L24:L34">SUM(J24:K24)</f>
        <v>19.700000000000003</v>
      </c>
      <c r="M24" s="136">
        <f>SUM(M25:M28)</f>
        <v>14.799999999999999</v>
      </c>
      <c r="N24" s="137">
        <f>SUM(N25:N28)</f>
        <v>0.7</v>
      </c>
      <c r="O24" s="133">
        <f aca="true" t="shared" si="8" ref="O24:O32">SUM(M24:N24)</f>
        <v>15.499999999999998</v>
      </c>
      <c r="P24" s="136">
        <f>SUM(P25:P28)</f>
        <v>16.1</v>
      </c>
      <c r="Q24" s="137">
        <f>SUM(Q25:Q28)</f>
        <v>0.30000000000000004</v>
      </c>
      <c r="R24" s="133">
        <f aca="true" t="shared" si="9" ref="R24:R31">SUM(P24:Q24)</f>
        <v>16.400000000000002</v>
      </c>
      <c r="S24" s="136">
        <f>SUM(S25:S28)</f>
        <v>16</v>
      </c>
      <c r="T24" s="137">
        <f>SUM(T25:T28)</f>
        <v>2.5</v>
      </c>
      <c r="U24" s="133">
        <f aca="true" t="shared" si="10" ref="U24:U32">SUM(S24:T24)</f>
        <v>18.5</v>
      </c>
      <c r="V24" s="136">
        <f>SUM(V25:V28)</f>
        <v>11.4</v>
      </c>
      <c r="W24" s="137">
        <f>SUM(W25:W28)</f>
        <v>1.1</v>
      </c>
      <c r="X24" s="133">
        <f aca="true" t="shared" si="11" ref="X24:X32">SUM(V24:W24)</f>
        <v>12.5</v>
      </c>
      <c r="Y24" s="136">
        <f>SUM(Y25:Y28)</f>
        <v>16.3</v>
      </c>
      <c r="Z24" s="137">
        <f>SUM(Z25:Z28)</f>
        <v>0.7</v>
      </c>
      <c r="AA24" s="133">
        <f aca="true" t="shared" si="12" ref="AA24:AA30">SUM(Y24:Z24)</f>
        <v>17</v>
      </c>
      <c r="AB24" s="136">
        <f>SUM(AB25:AB28)</f>
        <v>15.899999999999999</v>
      </c>
      <c r="AC24" s="137">
        <v>1.4</v>
      </c>
      <c r="AD24" s="138">
        <f t="shared" si="4"/>
        <v>17.299999999999997</v>
      </c>
      <c r="AE24" s="136">
        <f>SUM(AE25:AE28)</f>
        <v>11.899999999999999</v>
      </c>
      <c r="AF24" s="137">
        <v>1.1</v>
      </c>
      <c r="AG24" s="138">
        <f aca="true" t="shared" si="13" ref="AG24:AG32">SUM(AE24:AF24)</f>
        <v>12.999999999999998</v>
      </c>
      <c r="AH24" s="136">
        <f>SUM(AH25:AH28)</f>
        <v>11.7</v>
      </c>
      <c r="AI24" s="137">
        <f>SUM(AI25:AI28)</f>
        <v>1.2</v>
      </c>
      <c r="AJ24" s="139">
        <f aca="true" t="shared" si="14" ref="AJ24:AJ34">SUM(AH24:AI24)</f>
        <v>12.899999999999999</v>
      </c>
      <c r="AK24" s="136">
        <f>AK25+AK26+AK27+AK28</f>
        <v>13.200000000000001</v>
      </c>
      <c r="AL24" s="137">
        <f>SUM(AL25:AL28)</f>
        <v>1.3</v>
      </c>
      <c r="AM24" s="133">
        <f aca="true" t="shared" si="15" ref="AM24:AM34">SUM(AK24:AL24)</f>
        <v>14.500000000000002</v>
      </c>
      <c r="AN24" s="137">
        <f>SUM(AN25:AN28)</f>
        <v>15.3</v>
      </c>
      <c r="AO24" s="137">
        <f>SUM(AO25:AO28)</f>
        <v>0.8</v>
      </c>
      <c r="AP24" s="133">
        <f aca="true" t="shared" si="16" ref="AP24:AP35">SUM(AN24:AO24)</f>
        <v>16.1</v>
      </c>
      <c r="AQ24" s="140">
        <f aca="true" t="shared" si="17" ref="AQ24:AR34">AN24+AK24+AH24+AE24+AB24+Y24+V24+S24+P24+M24+J24+G24</f>
        <v>174.3</v>
      </c>
      <c r="AR24" s="141">
        <f t="shared" si="17"/>
        <v>11.9</v>
      </c>
      <c r="AS24" s="135">
        <f>AQ24+AR24</f>
        <v>186.20000000000002</v>
      </c>
      <c r="AT24" s="29"/>
      <c r="AU24" s="29"/>
      <c r="AV24" s="29"/>
      <c r="AW24" s="29" t="s">
        <v>41</v>
      </c>
      <c r="AX24" s="35"/>
      <c r="AY24" s="25"/>
      <c r="BD24" s="101"/>
      <c r="BE24" s="101"/>
    </row>
    <row r="25" spans="1:57" s="3" customFormat="1" ht="20.25">
      <c r="A25" s="22"/>
      <c r="B25" s="23"/>
      <c r="C25" s="39"/>
      <c r="D25" s="40" t="s">
        <v>42</v>
      </c>
      <c r="E25" s="32"/>
      <c r="F25" s="32"/>
      <c r="G25" s="142">
        <v>1.9</v>
      </c>
      <c r="H25" s="143">
        <v>0.1</v>
      </c>
      <c r="I25" s="144">
        <f t="shared" si="6"/>
        <v>2</v>
      </c>
      <c r="J25" s="143">
        <v>4.7</v>
      </c>
      <c r="K25" s="143">
        <v>0.4</v>
      </c>
      <c r="L25" s="144">
        <f t="shared" si="7"/>
        <v>5.1000000000000005</v>
      </c>
      <c r="M25" s="145">
        <v>3.4</v>
      </c>
      <c r="N25" s="143">
        <v>0.5</v>
      </c>
      <c r="O25" s="144">
        <f t="shared" si="8"/>
        <v>3.9</v>
      </c>
      <c r="P25" s="145">
        <v>1.4</v>
      </c>
      <c r="Q25" s="143">
        <v>0.2</v>
      </c>
      <c r="R25" s="144">
        <f t="shared" si="9"/>
        <v>1.5999999999999999</v>
      </c>
      <c r="S25" s="145">
        <v>1.2</v>
      </c>
      <c r="T25" s="143">
        <v>2.5</v>
      </c>
      <c r="U25" s="144">
        <f t="shared" si="10"/>
        <v>3.7</v>
      </c>
      <c r="V25" s="143">
        <v>1.3</v>
      </c>
      <c r="W25" s="143">
        <v>1</v>
      </c>
      <c r="X25" s="144">
        <f t="shared" si="11"/>
        <v>2.3</v>
      </c>
      <c r="Y25" s="143">
        <v>1.7</v>
      </c>
      <c r="Z25" s="143">
        <v>0.5</v>
      </c>
      <c r="AA25" s="144">
        <f t="shared" si="12"/>
        <v>2.2</v>
      </c>
      <c r="AB25" s="143">
        <v>1.2</v>
      </c>
      <c r="AC25" s="143">
        <v>1.1</v>
      </c>
      <c r="AD25" s="133">
        <f t="shared" si="4"/>
        <v>2.3</v>
      </c>
      <c r="AE25" s="143">
        <v>1.1</v>
      </c>
      <c r="AF25" s="143">
        <v>1</v>
      </c>
      <c r="AG25" s="133">
        <f t="shared" si="13"/>
        <v>2.1</v>
      </c>
      <c r="AH25" s="142">
        <v>2.6</v>
      </c>
      <c r="AI25" s="143">
        <v>1</v>
      </c>
      <c r="AJ25" s="146">
        <f t="shared" si="14"/>
        <v>3.6</v>
      </c>
      <c r="AK25" s="142">
        <v>1.1</v>
      </c>
      <c r="AL25" s="143">
        <v>1</v>
      </c>
      <c r="AM25" s="144">
        <f t="shared" si="15"/>
        <v>2.1</v>
      </c>
      <c r="AN25" s="143">
        <v>1.4</v>
      </c>
      <c r="AO25" s="143">
        <v>0.5</v>
      </c>
      <c r="AP25" s="144">
        <f t="shared" si="16"/>
        <v>1.9</v>
      </c>
      <c r="AQ25" s="136">
        <f t="shared" si="17"/>
        <v>22.999999999999996</v>
      </c>
      <c r="AR25" s="147">
        <f t="shared" si="17"/>
        <v>9.799999999999999</v>
      </c>
      <c r="AS25" s="144">
        <f aca="true" t="shared" si="18" ref="AS25:AS32">AQ25+AR25</f>
        <v>32.8</v>
      </c>
      <c r="AT25" s="33"/>
      <c r="AU25" s="33"/>
      <c r="AV25" s="34" t="s">
        <v>43</v>
      </c>
      <c r="AW25" s="41"/>
      <c r="AX25" s="42"/>
      <c r="AY25" s="25"/>
      <c r="BD25" s="101"/>
      <c r="BE25" s="101"/>
    </row>
    <row r="26" spans="1:57" s="3" customFormat="1" ht="20.25">
      <c r="A26" s="22"/>
      <c r="B26" s="23"/>
      <c r="C26" s="39"/>
      <c r="D26" s="43" t="s">
        <v>44</v>
      </c>
      <c r="E26" s="24"/>
      <c r="F26" s="24"/>
      <c r="G26" s="136">
        <v>5.6</v>
      </c>
      <c r="H26" s="137">
        <v>0.1</v>
      </c>
      <c r="I26" s="148">
        <f t="shared" si="6"/>
        <v>5.699999999999999</v>
      </c>
      <c r="J26" s="137">
        <v>9.8</v>
      </c>
      <c r="K26" s="137">
        <v>0.2</v>
      </c>
      <c r="L26" s="148">
        <f t="shared" si="7"/>
        <v>10</v>
      </c>
      <c r="M26" s="147">
        <v>6.5</v>
      </c>
      <c r="N26" s="102">
        <v>0.2</v>
      </c>
      <c r="O26" s="133">
        <f t="shared" si="8"/>
        <v>6.7</v>
      </c>
      <c r="P26" s="137">
        <v>8.4</v>
      </c>
      <c r="Q26" s="137">
        <v>0.1</v>
      </c>
      <c r="R26" s="148">
        <f t="shared" si="9"/>
        <v>8.5</v>
      </c>
      <c r="S26" s="147">
        <v>8.3</v>
      </c>
      <c r="T26" s="137">
        <v>0</v>
      </c>
      <c r="U26" s="148">
        <f t="shared" si="10"/>
        <v>8.3</v>
      </c>
      <c r="V26" s="137">
        <v>6.3</v>
      </c>
      <c r="W26" s="137">
        <v>0.1</v>
      </c>
      <c r="X26" s="148">
        <f t="shared" si="11"/>
        <v>6.3999999999999995</v>
      </c>
      <c r="Y26" s="137">
        <v>8.4</v>
      </c>
      <c r="Z26" s="137">
        <v>0.2</v>
      </c>
      <c r="AA26" s="148">
        <f t="shared" si="12"/>
        <v>8.6</v>
      </c>
      <c r="AB26" s="137">
        <v>8.2</v>
      </c>
      <c r="AC26" s="137">
        <v>0.3</v>
      </c>
      <c r="AD26" s="133">
        <f t="shared" si="4"/>
        <v>8.5</v>
      </c>
      <c r="AE26" s="137">
        <v>5.1</v>
      </c>
      <c r="AF26" s="137">
        <v>0.1</v>
      </c>
      <c r="AG26" s="133">
        <f t="shared" si="13"/>
        <v>5.199999999999999</v>
      </c>
      <c r="AH26" s="136">
        <v>6.5</v>
      </c>
      <c r="AI26" s="137">
        <v>0.2</v>
      </c>
      <c r="AJ26" s="102">
        <f t="shared" si="14"/>
        <v>6.7</v>
      </c>
      <c r="AK26" s="136">
        <v>7.3</v>
      </c>
      <c r="AL26" s="137">
        <v>0.3</v>
      </c>
      <c r="AM26" s="148">
        <f t="shared" si="15"/>
        <v>7.6</v>
      </c>
      <c r="AN26" s="137">
        <v>7.9</v>
      </c>
      <c r="AO26" s="137">
        <v>0.3</v>
      </c>
      <c r="AP26" s="148">
        <f t="shared" si="16"/>
        <v>8.200000000000001</v>
      </c>
      <c r="AQ26" s="136">
        <f t="shared" si="17"/>
        <v>88.3</v>
      </c>
      <c r="AR26" s="147">
        <f t="shared" si="17"/>
        <v>2.1</v>
      </c>
      <c r="AS26" s="133">
        <f t="shared" si="18"/>
        <v>90.39999999999999</v>
      </c>
      <c r="AT26" s="29"/>
      <c r="AU26" s="29"/>
      <c r="AV26" s="44" t="s">
        <v>45</v>
      </c>
      <c r="AW26" s="41"/>
      <c r="AX26" s="42"/>
      <c r="AY26" s="25"/>
      <c r="BD26" s="101"/>
      <c r="BE26" s="101"/>
    </row>
    <row r="27" spans="1:57" s="3" customFormat="1" ht="20.25">
      <c r="A27" s="22"/>
      <c r="B27" s="23"/>
      <c r="C27" s="39"/>
      <c r="D27" s="43" t="s">
        <v>46</v>
      </c>
      <c r="E27" s="24"/>
      <c r="F27" s="24"/>
      <c r="G27" s="136">
        <v>4.8</v>
      </c>
      <c r="H27" s="137">
        <v>0</v>
      </c>
      <c r="I27" s="148">
        <f t="shared" si="6"/>
        <v>4.8</v>
      </c>
      <c r="J27" s="137">
        <v>4.3</v>
      </c>
      <c r="K27" s="137">
        <v>0</v>
      </c>
      <c r="L27" s="148">
        <f t="shared" si="7"/>
        <v>4.3</v>
      </c>
      <c r="M27" s="147">
        <v>4.8</v>
      </c>
      <c r="N27" s="102">
        <v>0</v>
      </c>
      <c r="O27" s="133">
        <f t="shared" si="8"/>
        <v>4.8</v>
      </c>
      <c r="P27" s="137">
        <v>6.1</v>
      </c>
      <c r="Q27" s="137">
        <v>0</v>
      </c>
      <c r="R27" s="148">
        <f t="shared" si="9"/>
        <v>6.1</v>
      </c>
      <c r="S27" s="147">
        <v>6.3</v>
      </c>
      <c r="T27" s="137">
        <v>0</v>
      </c>
      <c r="U27" s="148">
        <f t="shared" si="10"/>
        <v>6.3</v>
      </c>
      <c r="V27" s="137">
        <v>3.7</v>
      </c>
      <c r="W27" s="137">
        <v>0</v>
      </c>
      <c r="X27" s="148">
        <f t="shared" si="11"/>
        <v>3.7</v>
      </c>
      <c r="Y27" s="137">
        <v>6</v>
      </c>
      <c r="Z27" s="137">
        <v>0</v>
      </c>
      <c r="AA27" s="148">
        <f t="shared" si="12"/>
        <v>6</v>
      </c>
      <c r="AB27" s="137">
        <v>6.4</v>
      </c>
      <c r="AC27" s="137">
        <v>0</v>
      </c>
      <c r="AD27" s="133">
        <f t="shared" si="4"/>
        <v>6.4</v>
      </c>
      <c r="AE27" s="137">
        <v>5.7</v>
      </c>
      <c r="AF27" s="137">
        <v>0</v>
      </c>
      <c r="AG27" s="133">
        <f t="shared" si="13"/>
        <v>5.7</v>
      </c>
      <c r="AH27" s="136">
        <v>2.5</v>
      </c>
      <c r="AI27" s="137">
        <v>0</v>
      </c>
      <c r="AJ27" s="102">
        <f t="shared" si="14"/>
        <v>2.5</v>
      </c>
      <c r="AK27" s="136">
        <v>4.7</v>
      </c>
      <c r="AL27" s="137">
        <v>0</v>
      </c>
      <c r="AM27" s="148">
        <f t="shared" si="15"/>
        <v>4.7</v>
      </c>
      <c r="AN27" s="137">
        <v>5.9</v>
      </c>
      <c r="AO27" s="137">
        <v>0</v>
      </c>
      <c r="AP27" s="148">
        <f t="shared" si="16"/>
        <v>5.9</v>
      </c>
      <c r="AQ27" s="126">
        <f t="shared" si="17"/>
        <v>61.199999999999996</v>
      </c>
      <c r="AR27" s="147">
        <f t="shared" si="17"/>
        <v>0</v>
      </c>
      <c r="AS27" s="133">
        <f t="shared" si="18"/>
        <v>61.199999999999996</v>
      </c>
      <c r="AT27" s="29"/>
      <c r="AU27" s="29"/>
      <c r="AV27" s="44" t="s">
        <v>47</v>
      </c>
      <c r="AW27" s="41"/>
      <c r="AX27" s="42"/>
      <c r="AY27" s="25"/>
      <c r="BD27" s="101"/>
      <c r="BE27" s="101"/>
    </row>
    <row r="28" spans="1:57" s="3" customFormat="1" ht="20.25">
      <c r="A28" s="22"/>
      <c r="B28" s="23"/>
      <c r="C28" s="39"/>
      <c r="D28" s="45" t="s">
        <v>48</v>
      </c>
      <c r="E28" s="46"/>
      <c r="F28" s="46"/>
      <c r="G28" s="149">
        <v>0.3</v>
      </c>
      <c r="H28" s="150">
        <v>0</v>
      </c>
      <c r="I28" s="148">
        <f t="shared" si="6"/>
        <v>0.3</v>
      </c>
      <c r="J28" s="150">
        <v>0.3</v>
      </c>
      <c r="K28" s="150">
        <v>0</v>
      </c>
      <c r="L28" s="135">
        <f t="shared" si="7"/>
        <v>0.3</v>
      </c>
      <c r="M28" s="141">
        <v>0.1</v>
      </c>
      <c r="N28" s="151">
        <v>0</v>
      </c>
      <c r="O28" s="135">
        <f t="shared" si="8"/>
        <v>0.1</v>
      </c>
      <c r="P28" s="150">
        <v>0.2</v>
      </c>
      <c r="Q28" s="150">
        <v>0</v>
      </c>
      <c r="R28" s="135">
        <f t="shared" si="9"/>
        <v>0.2</v>
      </c>
      <c r="S28" s="141">
        <v>0.2</v>
      </c>
      <c r="T28" s="150">
        <v>0</v>
      </c>
      <c r="U28" s="135">
        <f t="shared" si="10"/>
        <v>0.2</v>
      </c>
      <c r="V28" s="150">
        <v>0.1</v>
      </c>
      <c r="W28" s="150">
        <v>0</v>
      </c>
      <c r="X28" s="135">
        <f t="shared" si="11"/>
        <v>0.1</v>
      </c>
      <c r="Y28" s="150">
        <v>0.2</v>
      </c>
      <c r="Z28" s="150">
        <v>0</v>
      </c>
      <c r="AA28" s="135">
        <f t="shared" si="12"/>
        <v>0.2</v>
      </c>
      <c r="AB28" s="150">
        <v>0.1</v>
      </c>
      <c r="AC28" s="150">
        <v>0</v>
      </c>
      <c r="AD28" s="133">
        <f t="shared" si="4"/>
        <v>0.1</v>
      </c>
      <c r="AE28" s="150">
        <v>0</v>
      </c>
      <c r="AF28" s="150">
        <v>0</v>
      </c>
      <c r="AG28" s="133">
        <f t="shared" si="13"/>
        <v>0</v>
      </c>
      <c r="AH28" s="149">
        <v>0.1</v>
      </c>
      <c r="AI28" s="150">
        <v>0</v>
      </c>
      <c r="AJ28" s="152">
        <f t="shared" si="14"/>
        <v>0.1</v>
      </c>
      <c r="AK28" s="149">
        <v>0.1</v>
      </c>
      <c r="AL28" s="150">
        <v>0</v>
      </c>
      <c r="AM28" s="135">
        <f t="shared" si="15"/>
        <v>0.1</v>
      </c>
      <c r="AN28" s="150">
        <v>0.1</v>
      </c>
      <c r="AO28" s="150">
        <v>0</v>
      </c>
      <c r="AP28" s="135">
        <f t="shared" si="16"/>
        <v>0.1</v>
      </c>
      <c r="AQ28" s="126">
        <f t="shared" si="17"/>
        <v>1.8000000000000003</v>
      </c>
      <c r="AR28" s="141">
        <f t="shared" si="17"/>
        <v>0</v>
      </c>
      <c r="AS28" s="135">
        <f t="shared" si="18"/>
        <v>1.8000000000000003</v>
      </c>
      <c r="AT28" s="36"/>
      <c r="AU28" s="36"/>
      <c r="AV28" s="47" t="s">
        <v>49</v>
      </c>
      <c r="AW28" s="41"/>
      <c r="AX28" s="42"/>
      <c r="AY28" s="25"/>
      <c r="BD28" s="101"/>
      <c r="BE28" s="101"/>
    </row>
    <row r="29" spans="1:57" s="3" customFormat="1" ht="20.25">
      <c r="A29" s="22"/>
      <c r="B29" s="23"/>
      <c r="C29" s="39" t="s">
        <v>50</v>
      </c>
      <c r="D29" s="48"/>
      <c r="E29" s="24"/>
      <c r="F29" s="24"/>
      <c r="G29" s="136">
        <f>SUM(G30:G32)</f>
        <v>2</v>
      </c>
      <c r="H29" s="137">
        <f>SUM(H30:H32)</f>
        <v>0.2</v>
      </c>
      <c r="I29" s="138">
        <f t="shared" si="6"/>
        <v>2.2</v>
      </c>
      <c r="J29" s="147">
        <f>SUM(J30:J32)</f>
        <v>1.2000000000000002</v>
      </c>
      <c r="K29" s="137">
        <f>SUM(K30:K32)</f>
        <v>0.2</v>
      </c>
      <c r="L29" s="133">
        <f t="shared" si="7"/>
        <v>1.4000000000000001</v>
      </c>
      <c r="M29" s="147">
        <f>SUM(M30:M32)</f>
        <v>1.4</v>
      </c>
      <c r="N29" s="137">
        <f>SUM(N30:N32)</f>
        <v>0.2</v>
      </c>
      <c r="O29" s="133">
        <f t="shared" si="8"/>
        <v>1.5999999999999999</v>
      </c>
      <c r="P29" s="147">
        <f>SUM(P30:P32)</f>
        <v>1.2</v>
      </c>
      <c r="Q29" s="147">
        <f>SUM(Q30:Q32)</f>
        <v>0</v>
      </c>
      <c r="R29" s="133">
        <f t="shared" si="9"/>
        <v>1.2</v>
      </c>
      <c r="S29" s="147">
        <f>SUM(S30:S32)</f>
        <v>1.1</v>
      </c>
      <c r="T29" s="137">
        <f>SUM(T30:T32)</f>
        <v>0</v>
      </c>
      <c r="U29" s="133">
        <f t="shared" si="10"/>
        <v>1.1</v>
      </c>
      <c r="V29" s="137">
        <f>SUM(V30:V32)</f>
        <v>1</v>
      </c>
      <c r="W29" s="137">
        <f>SUM(W30:W32)</f>
        <v>0</v>
      </c>
      <c r="X29" s="133">
        <f t="shared" si="11"/>
        <v>1</v>
      </c>
      <c r="Y29" s="137">
        <f>SUM(Y30:Y32)</f>
        <v>1.5</v>
      </c>
      <c r="Z29" s="137">
        <f>SUM(Z30:Z32)</f>
        <v>0</v>
      </c>
      <c r="AA29" s="133">
        <f t="shared" si="12"/>
        <v>1.5</v>
      </c>
      <c r="AB29" s="137">
        <f>SUM(AB30:AB32)</f>
        <v>2.3000000000000003</v>
      </c>
      <c r="AC29" s="137">
        <f>SUM(AC30:AC32)</f>
        <v>0</v>
      </c>
      <c r="AD29" s="138">
        <f>SUM(AB29:AC29)</f>
        <v>2.3000000000000003</v>
      </c>
      <c r="AE29" s="137">
        <f>SUM(AE30:AE32)</f>
        <v>3.1999999999999997</v>
      </c>
      <c r="AF29" s="137">
        <f>SUM(AF30:AF32)</f>
        <v>0</v>
      </c>
      <c r="AG29" s="138">
        <f t="shared" si="13"/>
        <v>3.1999999999999997</v>
      </c>
      <c r="AH29" s="136">
        <f>SUM(AH30:AH32)</f>
        <v>2.8</v>
      </c>
      <c r="AI29" s="137">
        <f>SUM(AI30:AI32)</f>
        <v>0</v>
      </c>
      <c r="AJ29" s="139">
        <f t="shared" si="14"/>
        <v>2.8</v>
      </c>
      <c r="AK29" s="136">
        <f>SUM(AK30:AK32)</f>
        <v>2.2</v>
      </c>
      <c r="AL29" s="137">
        <f>SUM(AL30:AL32)</f>
        <v>0.5</v>
      </c>
      <c r="AM29" s="138">
        <f t="shared" si="15"/>
        <v>2.7</v>
      </c>
      <c r="AN29" s="137">
        <f>SUM(AN30:AN32)</f>
        <v>2.3000000000000003</v>
      </c>
      <c r="AO29" s="137">
        <f>SUM(AO30:AO32)</f>
        <v>0</v>
      </c>
      <c r="AP29" s="133">
        <f t="shared" si="16"/>
        <v>2.3000000000000003</v>
      </c>
      <c r="AQ29" s="153">
        <f t="shared" si="17"/>
        <v>22.2</v>
      </c>
      <c r="AR29" s="154">
        <f t="shared" si="17"/>
        <v>1.0999999999999999</v>
      </c>
      <c r="AS29" s="135">
        <f>AQ29+AR29</f>
        <v>23.3</v>
      </c>
      <c r="AT29" s="29"/>
      <c r="AU29" s="29"/>
      <c r="AV29" s="29"/>
      <c r="AW29" s="29" t="s">
        <v>51</v>
      </c>
      <c r="AX29" s="35"/>
      <c r="AY29" s="25"/>
      <c r="BD29" s="101"/>
      <c r="BE29" s="101"/>
    </row>
    <row r="30" spans="1:57" s="3" customFormat="1" ht="20.25">
      <c r="A30" s="22"/>
      <c r="B30" s="23"/>
      <c r="C30" s="39"/>
      <c r="D30" s="40" t="s">
        <v>52</v>
      </c>
      <c r="E30" s="32"/>
      <c r="F30" s="32"/>
      <c r="G30" s="142">
        <v>0.1</v>
      </c>
      <c r="H30" s="143">
        <v>0</v>
      </c>
      <c r="I30" s="144">
        <f t="shared" si="6"/>
        <v>0.1</v>
      </c>
      <c r="J30" s="143">
        <v>0</v>
      </c>
      <c r="K30" s="143">
        <v>0</v>
      </c>
      <c r="L30" s="144">
        <v>0</v>
      </c>
      <c r="M30" s="145">
        <v>0.5</v>
      </c>
      <c r="N30" s="143">
        <v>0</v>
      </c>
      <c r="O30" s="144">
        <f t="shared" si="8"/>
        <v>0.5</v>
      </c>
      <c r="P30" s="145">
        <v>0.3</v>
      </c>
      <c r="Q30" s="143">
        <v>0</v>
      </c>
      <c r="R30" s="144">
        <f t="shared" si="9"/>
        <v>0.3</v>
      </c>
      <c r="S30" s="145">
        <v>0.1</v>
      </c>
      <c r="T30" s="143">
        <v>0</v>
      </c>
      <c r="U30" s="144">
        <f t="shared" si="10"/>
        <v>0.1</v>
      </c>
      <c r="V30" s="143">
        <v>0.1</v>
      </c>
      <c r="W30" s="143">
        <v>0</v>
      </c>
      <c r="X30" s="144">
        <f t="shared" si="11"/>
        <v>0.1</v>
      </c>
      <c r="Y30" s="143">
        <v>0.2</v>
      </c>
      <c r="Z30" s="143">
        <v>0</v>
      </c>
      <c r="AA30" s="144">
        <f t="shared" si="12"/>
        <v>0.2</v>
      </c>
      <c r="AB30" s="143">
        <v>0.1</v>
      </c>
      <c r="AC30" s="143">
        <v>0</v>
      </c>
      <c r="AD30" s="133">
        <f t="shared" si="4"/>
        <v>0.1</v>
      </c>
      <c r="AE30" s="143">
        <v>0.2</v>
      </c>
      <c r="AF30" s="143">
        <v>0</v>
      </c>
      <c r="AG30" s="133">
        <f t="shared" si="13"/>
        <v>0.2</v>
      </c>
      <c r="AH30" s="142">
        <v>0.1</v>
      </c>
      <c r="AI30" s="143">
        <v>0</v>
      </c>
      <c r="AJ30" s="146">
        <f>SUM(AH30:AI30)</f>
        <v>0.1</v>
      </c>
      <c r="AK30" s="142">
        <v>0.1</v>
      </c>
      <c r="AL30" s="155">
        <v>0</v>
      </c>
      <c r="AM30" s="144">
        <f t="shared" si="15"/>
        <v>0.1</v>
      </c>
      <c r="AN30" s="143">
        <v>0.1</v>
      </c>
      <c r="AO30" s="143">
        <v>0</v>
      </c>
      <c r="AP30" s="144">
        <f t="shared" si="16"/>
        <v>0.1</v>
      </c>
      <c r="AQ30" s="142">
        <f t="shared" si="17"/>
        <v>1.9000000000000001</v>
      </c>
      <c r="AR30" s="145">
        <f t="shared" si="17"/>
        <v>0</v>
      </c>
      <c r="AS30" s="144">
        <f t="shared" si="18"/>
        <v>1.9000000000000001</v>
      </c>
      <c r="AT30" s="181" t="s">
        <v>53</v>
      </c>
      <c r="AU30" s="181"/>
      <c r="AV30" s="206"/>
      <c r="AW30" s="29"/>
      <c r="AX30" s="35"/>
      <c r="AY30" s="25"/>
      <c r="BD30" s="101"/>
      <c r="BE30" s="101"/>
    </row>
    <row r="31" spans="1:57" s="3" customFormat="1" ht="20.25">
      <c r="A31" s="22"/>
      <c r="B31" s="23"/>
      <c r="C31" s="39"/>
      <c r="D31" s="43" t="s">
        <v>54</v>
      </c>
      <c r="E31" s="24"/>
      <c r="F31" s="24"/>
      <c r="G31" s="136">
        <v>0.5</v>
      </c>
      <c r="H31" s="137">
        <v>0.1</v>
      </c>
      <c r="I31" s="133">
        <f t="shared" si="6"/>
        <v>0.6</v>
      </c>
      <c r="J31" s="137">
        <v>0.8</v>
      </c>
      <c r="K31" s="137">
        <v>0.1</v>
      </c>
      <c r="L31" s="133">
        <f t="shared" si="7"/>
        <v>0.9</v>
      </c>
      <c r="M31" s="147">
        <v>0.7</v>
      </c>
      <c r="N31" s="137">
        <v>0</v>
      </c>
      <c r="O31" s="133">
        <f t="shared" si="8"/>
        <v>0.7</v>
      </c>
      <c r="P31" s="147">
        <v>0.7</v>
      </c>
      <c r="Q31" s="137">
        <v>0</v>
      </c>
      <c r="R31" s="133">
        <f t="shared" si="9"/>
        <v>0.7</v>
      </c>
      <c r="S31" s="147">
        <v>0.6</v>
      </c>
      <c r="T31" s="137">
        <v>0</v>
      </c>
      <c r="U31" s="133">
        <f>S31+T31</f>
        <v>0.6</v>
      </c>
      <c r="V31" s="137">
        <v>0.6</v>
      </c>
      <c r="W31" s="137">
        <v>0</v>
      </c>
      <c r="X31" s="133">
        <f t="shared" si="11"/>
        <v>0.6</v>
      </c>
      <c r="Y31" s="137">
        <v>1</v>
      </c>
      <c r="Z31" s="137">
        <v>0</v>
      </c>
      <c r="AA31" s="133">
        <f>SUM(Y31:Z31)</f>
        <v>1</v>
      </c>
      <c r="AB31" s="137">
        <v>1.1</v>
      </c>
      <c r="AC31" s="137">
        <v>0</v>
      </c>
      <c r="AD31" s="133">
        <f t="shared" si="4"/>
        <v>1.1</v>
      </c>
      <c r="AE31" s="137">
        <v>0.7</v>
      </c>
      <c r="AF31" s="137">
        <v>0</v>
      </c>
      <c r="AG31" s="133">
        <f t="shared" si="13"/>
        <v>0.7</v>
      </c>
      <c r="AH31" s="136">
        <v>1.3</v>
      </c>
      <c r="AI31" s="137">
        <v>0</v>
      </c>
      <c r="AJ31" s="139">
        <f t="shared" si="14"/>
        <v>1.3</v>
      </c>
      <c r="AK31" s="136">
        <v>0.9</v>
      </c>
      <c r="AL31" s="137">
        <v>0.4</v>
      </c>
      <c r="AM31" s="133">
        <f t="shared" si="15"/>
        <v>1.3</v>
      </c>
      <c r="AN31" s="137">
        <v>1.3</v>
      </c>
      <c r="AO31" s="137">
        <v>0</v>
      </c>
      <c r="AP31" s="133">
        <f t="shared" si="16"/>
        <v>1.3</v>
      </c>
      <c r="AQ31" s="136">
        <f t="shared" si="17"/>
        <v>10.2</v>
      </c>
      <c r="AR31" s="147">
        <f t="shared" si="17"/>
        <v>0.6</v>
      </c>
      <c r="AS31" s="133">
        <f t="shared" si="18"/>
        <v>10.799999999999999</v>
      </c>
      <c r="AT31" s="207" t="s">
        <v>55</v>
      </c>
      <c r="AU31" s="207"/>
      <c r="AV31" s="208"/>
      <c r="AW31" s="41"/>
      <c r="AX31" s="42"/>
      <c r="AY31" s="25"/>
      <c r="BD31" s="101"/>
      <c r="BE31" s="101"/>
    </row>
    <row r="32" spans="1:57" s="3" customFormat="1" ht="20.25">
      <c r="A32" s="22"/>
      <c r="B32" s="23"/>
      <c r="C32" s="39"/>
      <c r="D32" s="45" t="s">
        <v>56</v>
      </c>
      <c r="E32" s="46"/>
      <c r="F32" s="46"/>
      <c r="G32" s="149">
        <v>1.4</v>
      </c>
      <c r="H32" s="150">
        <v>0.1</v>
      </c>
      <c r="I32" s="135">
        <f t="shared" si="6"/>
        <v>1.5</v>
      </c>
      <c r="J32" s="150">
        <v>0.4</v>
      </c>
      <c r="K32" s="150">
        <v>0.1</v>
      </c>
      <c r="L32" s="135">
        <f t="shared" si="7"/>
        <v>0.5</v>
      </c>
      <c r="M32" s="141">
        <v>0.2</v>
      </c>
      <c r="N32" s="150">
        <v>0.2</v>
      </c>
      <c r="O32" s="135">
        <f t="shared" si="8"/>
        <v>0.4</v>
      </c>
      <c r="P32" s="141">
        <v>0.2</v>
      </c>
      <c r="Q32" s="150">
        <v>0</v>
      </c>
      <c r="R32" s="135">
        <f>SUM(P32:Q32)</f>
        <v>0.2</v>
      </c>
      <c r="S32" s="141">
        <v>0.4</v>
      </c>
      <c r="T32" s="150">
        <v>0</v>
      </c>
      <c r="U32" s="135">
        <f t="shared" si="10"/>
        <v>0.4</v>
      </c>
      <c r="V32" s="150">
        <v>0.3</v>
      </c>
      <c r="W32" s="150">
        <v>0</v>
      </c>
      <c r="X32" s="135">
        <f t="shared" si="11"/>
        <v>0.3</v>
      </c>
      <c r="Y32" s="150">
        <v>0.3</v>
      </c>
      <c r="Z32" s="150">
        <v>0</v>
      </c>
      <c r="AA32" s="135">
        <f>SUM(Y32:Z32)</f>
        <v>0.3</v>
      </c>
      <c r="AB32" s="150">
        <v>1.1</v>
      </c>
      <c r="AC32" s="150">
        <v>0</v>
      </c>
      <c r="AD32" s="133">
        <f t="shared" si="4"/>
        <v>1.1</v>
      </c>
      <c r="AE32" s="150">
        <v>2.3</v>
      </c>
      <c r="AF32" s="150">
        <v>0</v>
      </c>
      <c r="AG32" s="133">
        <f t="shared" si="13"/>
        <v>2.3</v>
      </c>
      <c r="AH32" s="149">
        <v>1.4</v>
      </c>
      <c r="AI32" s="150">
        <v>0</v>
      </c>
      <c r="AJ32" s="152">
        <f t="shared" si="14"/>
        <v>1.4</v>
      </c>
      <c r="AK32" s="149">
        <v>1.2</v>
      </c>
      <c r="AL32" s="150">
        <v>0.1</v>
      </c>
      <c r="AM32" s="135">
        <f t="shared" si="15"/>
        <v>1.3</v>
      </c>
      <c r="AN32" s="150">
        <v>0.9</v>
      </c>
      <c r="AO32" s="150">
        <v>0</v>
      </c>
      <c r="AP32" s="135">
        <f t="shared" si="16"/>
        <v>0.9</v>
      </c>
      <c r="AQ32" s="136">
        <f t="shared" si="17"/>
        <v>10.1</v>
      </c>
      <c r="AR32" s="147">
        <f t="shared" si="17"/>
        <v>0.5</v>
      </c>
      <c r="AS32" s="133">
        <f t="shared" si="18"/>
        <v>10.6</v>
      </c>
      <c r="AT32" s="195" t="s">
        <v>57</v>
      </c>
      <c r="AU32" s="195"/>
      <c r="AV32" s="196"/>
      <c r="AW32" s="41"/>
      <c r="AX32" s="42"/>
      <c r="AY32" s="25"/>
      <c r="BD32" s="101"/>
      <c r="BE32" s="101"/>
    </row>
    <row r="33" spans="1:57" s="3" customFormat="1" ht="7.5" customHeight="1">
      <c r="A33" s="22"/>
      <c r="B33" s="23"/>
      <c r="C33" s="50"/>
      <c r="D33" s="51"/>
      <c r="E33" s="52"/>
      <c r="F33" s="52"/>
      <c r="G33" s="156"/>
      <c r="H33" s="157"/>
      <c r="I33" s="138"/>
      <c r="J33" s="158"/>
      <c r="K33" s="158"/>
      <c r="L33" s="138"/>
      <c r="M33" s="158"/>
      <c r="N33" s="158"/>
      <c r="O33" s="138"/>
      <c r="P33" s="158"/>
      <c r="Q33" s="158"/>
      <c r="R33" s="138"/>
      <c r="S33" s="158"/>
      <c r="T33" s="158"/>
      <c r="U33" s="138"/>
      <c r="V33" s="158"/>
      <c r="W33" s="158"/>
      <c r="X33" s="138"/>
      <c r="Y33" s="158"/>
      <c r="Z33" s="158"/>
      <c r="AA33" s="138"/>
      <c r="AB33" s="158"/>
      <c r="AC33" s="158"/>
      <c r="AD33" s="138"/>
      <c r="AE33" s="158"/>
      <c r="AF33" s="158"/>
      <c r="AG33" s="138"/>
      <c r="AH33" s="156"/>
      <c r="AI33" s="158"/>
      <c r="AJ33" s="159"/>
      <c r="AK33" s="156"/>
      <c r="AL33" s="158"/>
      <c r="AM33" s="138"/>
      <c r="AN33" s="158"/>
      <c r="AO33" s="158"/>
      <c r="AP33" s="138"/>
      <c r="AQ33" s="156"/>
      <c r="AR33" s="154"/>
      <c r="AS33" s="160"/>
      <c r="AT33" s="53"/>
      <c r="AU33" s="53"/>
      <c r="AV33" s="53"/>
      <c r="AW33" s="54"/>
      <c r="AX33" s="42"/>
      <c r="AY33" s="25"/>
      <c r="BD33" s="101"/>
      <c r="BE33" s="101"/>
    </row>
    <row r="34" spans="1:57" s="3" customFormat="1" ht="20.25">
      <c r="A34" s="22"/>
      <c r="B34" s="23"/>
      <c r="C34" s="197" t="s">
        <v>58</v>
      </c>
      <c r="D34" s="198"/>
      <c r="E34" s="198"/>
      <c r="F34" s="199"/>
      <c r="G34" s="136">
        <v>0.5</v>
      </c>
      <c r="H34" s="102">
        <v>0.3</v>
      </c>
      <c r="I34" s="133">
        <f t="shared" si="6"/>
        <v>0.8</v>
      </c>
      <c r="J34" s="137">
        <v>1.6</v>
      </c>
      <c r="K34" s="137">
        <v>0.3</v>
      </c>
      <c r="L34" s="133">
        <f t="shared" si="7"/>
        <v>1.9000000000000001</v>
      </c>
      <c r="M34" s="137">
        <v>3.2</v>
      </c>
      <c r="N34" s="137">
        <v>0.1</v>
      </c>
      <c r="O34" s="133">
        <f>N34+M34</f>
        <v>3.3000000000000003</v>
      </c>
      <c r="P34" s="137">
        <v>3.3</v>
      </c>
      <c r="Q34" s="137">
        <v>0.4</v>
      </c>
      <c r="R34" s="133">
        <f>Q34+P34</f>
        <v>3.6999999999999997</v>
      </c>
      <c r="S34" s="137">
        <v>4.8</v>
      </c>
      <c r="T34" s="137">
        <v>0.1</v>
      </c>
      <c r="U34" s="133">
        <f>T34+S34</f>
        <v>4.8999999999999995</v>
      </c>
      <c r="V34" s="137">
        <v>3.1</v>
      </c>
      <c r="W34" s="137">
        <v>0.3</v>
      </c>
      <c r="X34" s="133">
        <f>W34+V34</f>
        <v>3.4</v>
      </c>
      <c r="Y34" s="137">
        <v>4.2</v>
      </c>
      <c r="Z34" s="137">
        <v>0.3</v>
      </c>
      <c r="AA34" s="133">
        <f>Z34+Y34</f>
        <v>4.5</v>
      </c>
      <c r="AB34" s="137">
        <v>2.5</v>
      </c>
      <c r="AC34" s="137">
        <v>0.3</v>
      </c>
      <c r="AD34" s="133">
        <f t="shared" si="4"/>
        <v>2.8</v>
      </c>
      <c r="AE34" s="137">
        <v>1.9</v>
      </c>
      <c r="AF34" s="137">
        <v>0.3</v>
      </c>
      <c r="AG34" s="133">
        <f>SUM(AE34:AF34)</f>
        <v>2.1999999999999997</v>
      </c>
      <c r="AH34" s="136">
        <v>1.2</v>
      </c>
      <c r="AI34" s="145">
        <v>0.6</v>
      </c>
      <c r="AJ34" s="102">
        <f t="shared" si="14"/>
        <v>1.7999999999999998</v>
      </c>
      <c r="AK34" s="142">
        <v>1.3</v>
      </c>
      <c r="AL34" s="102">
        <v>0.1</v>
      </c>
      <c r="AM34" s="144">
        <f t="shared" si="15"/>
        <v>1.4000000000000001</v>
      </c>
      <c r="AN34" s="137">
        <v>1.4</v>
      </c>
      <c r="AO34" s="145">
        <v>0.1</v>
      </c>
      <c r="AP34" s="161">
        <f t="shared" si="16"/>
        <v>1.5</v>
      </c>
      <c r="AQ34" s="137">
        <f t="shared" si="17"/>
        <v>29</v>
      </c>
      <c r="AR34" s="147">
        <f t="shared" si="17"/>
        <v>3.1999999999999997</v>
      </c>
      <c r="AS34" s="148">
        <f>AP34+AM34+AJ34+AG34+AD34+AA34+X34+U34+R34+O34+L34+I34</f>
        <v>32.199999999999996</v>
      </c>
      <c r="AT34" s="200" t="s">
        <v>59</v>
      </c>
      <c r="AU34" s="200"/>
      <c r="AV34" s="200"/>
      <c r="AW34" s="55"/>
      <c r="AX34" s="41"/>
      <c r="AY34" s="25"/>
      <c r="BD34" s="101"/>
      <c r="BE34" s="101"/>
    </row>
    <row r="35" spans="1:57" s="3" customFormat="1" ht="21" thickBot="1">
      <c r="A35" s="56"/>
      <c r="B35" s="24"/>
      <c r="C35" s="50" t="s">
        <v>60</v>
      </c>
      <c r="D35" s="46"/>
      <c r="E35" s="46"/>
      <c r="F35" s="57"/>
      <c r="G35" s="123">
        <v>1</v>
      </c>
      <c r="H35" s="162">
        <v>0</v>
      </c>
      <c r="I35" s="125">
        <f>SUM(G35:H35)</f>
        <v>1</v>
      </c>
      <c r="J35" s="124">
        <v>0.4</v>
      </c>
      <c r="K35" s="127">
        <v>0</v>
      </c>
      <c r="L35" s="125">
        <f>SUM(J35:K35)</f>
        <v>0.4</v>
      </c>
      <c r="M35" s="123">
        <v>0.1</v>
      </c>
      <c r="N35" s="127">
        <v>0</v>
      </c>
      <c r="O35" s="125">
        <f>SUM(M35:N35)</f>
        <v>0.1</v>
      </c>
      <c r="P35" s="123">
        <v>0.1</v>
      </c>
      <c r="Q35" s="127">
        <v>0</v>
      </c>
      <c r="R35" s="125">
        <f>SUM(P35:Q35)</f>
        <v>0.1</v>
      </c>
      <c r="S35" s="123">
        <v>0.8</v>
      </c>
      <c r="T35" s="127">
        <v>0.1</v>
      </c>
      <c r="U35" s="125">
        <f>SUM(S35:T35)</f>
        <v>0.9</v>
      </c>
      <c r="V35" s="124">
        <v>0.3</v>
      </c>
      <c r="W35" s="127">
        <v>0.1</v>
      </c>
      <c r="X35" s="125">
        <f>SUM(V35:W35)</f>
        <v>0.4</v>
      </c>
      <c r="Y35" s="124">
        <v>0.3</v>
      </c>
      <c r="Z35" s="127">
        <v>0</v>
      </c>
      <c r="AA35" s="125">
        <f>SUM(Y35:Z35)</f>
        <v>0.3</v>
      </c>
      <c r="AB35" s="124">
        <v>0.6</v>
      </c>
      <c r="AC35" s="127">
        <v>0</v>
      </c>
      <c r="AD35" s="125">
        <f t="shared" si="4"/>
        <v>0.6</v>
      </c>
      <c r="AE35" s="124">
        <v>0.6</v>
      </c>
      <c r="AF35" s="127">
        <v>0</v>
      </c>
      <c r="AG35" s="125">
        <f>SUM(AE35:AF35)</f>
        <v>0.6</v>
      </c>
      <c r="AH35" s="123">
        <v>0.9</v>
      </c>
      <c r="AI35" s="127">
        <v>0</v>
      </c>
      <c r="AJ35" s="163">
        <f>SUM(AH35:AI35)</f>
        <v>0.9</v>
      </c>
      <c r="AK35" s="123">
        <v>0.4</v>
      </c>
      <c r="AL35" s="127">
        <v>0</v>
      </c>
      <c r="AM35" s="125">
        <f>SUM(AK35:AL35)</f>
        <v>0.4</v>
      </c>
      <c r="AN35" s="124">
        <v>0.6</v>
      </c>
      <c r="AO35" s="127">
        <v>0</v>
      </c>
      <c r="AP35" s="125">
        <f t="shared" si="16"/>
        <v>0.6</v>
      </c>
      <c r="AQ35" s="123">
        <f>AN35+AK35+AH35+AE35+AB35+Y35+V35+S35+P35+M35+J35+G35</f>
        <v>6.1</v>
      </c>
      <c r="AR35" s="127">
        <f>AO35+AL35+AI35+AF35+AC35+Z35+W35+T35+Q35+N35+K35+H35</f>
        <v>0.2</v>
      </c>
      <c r="AS35" s="164">
        <f>AP35+AM35+AJ35+AG35+AD35+AA35+X35+U35+R35+O35+L35+I35</f>
        <v>6.3</v>
      </c>
      <c r="AT35" s="36"/>
      <c r="AU35" s="36"/>
      <c r="AV35" s="36" t="s">
        <v>61</v>
      </c>
      <c r="AW35" s="37"/>
      <c r="AX35" s="29"/>
      <c r="AY35" s="25"/>
      <c r="BD35" s="101"/>
      <c r="BE35" s="101"/>
    </row>
    <row r="36" spans="1:57" s="3" customFormat="1" ht="6.75" customHeight="1">
      <c r="A36" s="22"/>
      <c r="B36" s="23"/>
      <c r="C36" s="24"/>
      <c r="D36" s="24"/>
      <c r="E36" s="24"/>
      <c r="F36" s="24"/>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165"/>
      <c r="AR36" s="165"/>
      <c r="AS36" s="165"/>
      <c r="AT36" s="29"/>
      <c r="AU36" s="29"/>
      <c r="AV36" s="29"/>
      <c r="AW36" s="29"/>
      <c r="AX36" s="29"/>
      <c r="AY36" s="25"/>
      <c r="BD36" s="101"/>
      <c r="BE36" s="101"/>
    </row>
    <row r="37" spans="1:57" s="3" customFormat="1" ht="21.75" customHeight="1" thickBot="1">
      <c r="A37" s="201" t="s">
        <v>62</v>
      </c>
      <c r="B37" s="202"/>
      <c r="C37" s="202"/>
      <c r="D37" s="202"/>
      <c r="E37" s="202"/>
      <c r="F37" s="202"/>
      <c r="G37" s="28"/>
      <c r="H37" s="28"/>
      <c r="I37" s="28"/>
      <c r="J37" s="28"/>
      <c r="K37" s="28"/>
      <c r="L37" s="28"/>
      <c r="M37" s="28"/>
      <c r="N37" s="28"/>
      <c r="O37" s="28"/>
      <c r="P37" s="28"/>
      <c r="Q37" s="28"/>
      <c r="R37" s="28"/>
      <c r="S37" s="28"/>
      <c r="T37" s="28"/>
      <c r="U37" s="28"/>
      <c r="V37" s="28"/>
      <c r="W37" s="28"/>
      <c r="X37" s="98"/>
      <c r="Y37" s="28"/>
      <c r="Z37" s="28"/>
      <c r="AA37" s="28"/>
      <c r="AB37" s="28"/>
      <c r="AC37" s="28"/>
      <c r="AD37" s="28"/>
      <c r="AE37" s="28"/>
      <c r="AF37" s="28"/>
      <c r="AG37" s="28"/>
      <c r="AH37" s="28"/>
      <c r="AI37" s="28"/>
      <c r="AJ37" s="98"/>
      <c r="AK37" s="28"/>
      <c r="AL37" s="28"/>
      <c r="AM37" s="28"/>
      <c r="AN37" s="28"/>
      <c r="AO37" s="28"/>
      <c r="AP37" s="98"/>
      <c r="AQ37" s="102"/>
      <c r="AR37" s="102"/>
      <c r="AS37" s="102"/>
      <c r="AT37" s="29"/>
      <c r="AU37" s="177" t="s">
        <v>63</v>
      </c>
      <c r="AV37" s="203"/>
      <c r="AW37" s="203"/>
      <c r="AX37" s="203"/>
      <c r="AY37" s="204"/>
      <c r="BD37" s="101"/>
      <c r="BE37" s="101"/>
    </row>
    <row r="38" spans="1:57" s="3" customFormat="1" ht="21.75" customHeight="1" thickBot="1">
      <c r="A38" s="22"/>
      <c r="B38" s="23"/>
      <c r="C38" s="189" t="s">
        <v>64</v>
      </c>
      <c r="D38" s="190"/>
      <c r="E38" s="190"/>
      <c r="F38" s="191"/>
      <c r="G38" s="116">
        <v>1</v>
      </c>
      <c r="H38" s="115">
        <v>0</v>
      </c>
      <c r="I38" s="113">
        <f>SUM(G38:H38)</f>
        <v>1</v>
      </c>
      <c r="J38" s="114">
        <v>1.2</v>
      </c>
      <c r="K38" s="115">
        <v>0</v>
      </c>
      <c r="L38" s="117">
        <f>K38+J38</f>
        <v>1.2</v>
      </c>
      <c r="M38" s="114">
        <v>5.5</v>
      </c>
      <c r="N38" s="115">
        <v>0</v>
      </c>
      <c r="O38" s="117">
        <f>N38+M38</f>
        <v>5.5</v>
      </c>
      <c r="P38" s="114">
        <v>7.9</v>
      </c>
      <c r="Q38" s="115">
        <v>0</v>
      </c>
      <c r="R38" s="113">
        <f>SUM(P38:Q38)</f>
        <v>7.9</v>
      </c>
      <c r="S38" s="114">
        <v>3</v>
      </c>
      <c r="T38" s="115">
        <v>0</v>
      </c>
      <c r="U38" s="113">
        <f>SUM(S38:T38)</f>
        <v>3</v>
      </c>
      <c r="V38" s="114">
        <v>7.8</v>
      </c>
      <c r="W38" s="115">
        <v>0</v>
      </c>
      <c r="X38" s="125">
        <f>SUM(V38:W38)</f>
        <v>7.8</v>
      </c>
      <c r="Y38" s="114">
        <v>2.7</v>
      </c>
      <c r="Z38" s="115">
        <v>0</v>
      </c>
      <c r="AA38" s="117">
        <f>Z38+Y38</f>
        <v>2.7</v>
      </c>
      <c r="AB38" s="111">
        <v>2.8</v>
      </c>
      <c r="AC38" s="115">
        <v>0</v>
      </c>
      <c r="AD38" s="117">
        <f>AC38+AB38</f>
        <v>2.8</v>
      </c>
      <c r="AE38" s="113">
        <v>1.7</v>
      </c>
      <c r="AF38" s="113">
        <v>0</v>
      </c>
      <c r="AG38" s="113">
        <f>SUM(AE38:AF38)</f>
        <v>1.7</v>
      </c>
      <c r="AH38" s="114">
        <v>4.4</v>
      </c>
      <c r="AI38" s="166">
        <v>0</v>
      </c>
      <c r="AJ38" s="113">
        <f>SUM(AH38:AI38)</f>
        <v>4.4</v>
      </c>
      <c r="AK38" s="114">
        <v>0.7</v>
      </c>
      <c r="AL38" s="115">
        <v>0</v>
      </c>
      <c r="AM38" s="113">
        <f>SUM(AK38:AL38)</f>
        <v>0.7</v>
      </c>
      <c r="AN38" s="114">
        <v>1.2</v>
      </c>
      <c r="AO38" s="114">
        <v>0</v>
      </c>
      <c r="AP38" s="113">
        <f>SUM(AN38:AO38)</f>
        <v>1.2</v>
      </c>
      <c r="AQ38" s="114">
        <f>AN38+AK38+AH38+AE38+AB38+Y38+V38+S38+P38+M38+J38+G38</f>
        <v>39.900000000000006</v>
      </c>
      <c r="AR38" s="115">
        <f>AO38+AL38+AI38+AF38+AC38+Z38+W38+T38+Q38+N38+K38+H38</f>
        <v>0</v>
      </c>
      <c r="AS38" s="113">
        <f>AQ38+AR38</f>
        <v>39.900000000000006</v>
      </c>
      <c r="AT38" s="60"/>
      <c r="AU38" s="192" t="s">
        <v>65</v>
      </c>
      <c r="AV38" s="192"/>
      <c r="AW38" s="193"/>
      <c r="AX38" s="29"/>
      <c r="AY38" s="25"/>
      <c r="BD38" s="101"/>
      <c r="BE38" s="101"/>
    </row>
    <row r="39" spans="1:57" s="3" customFormat="1" ht="9.75" customHeight="1" thickBot="1">
      <c r="A39" s="22"/>
      <c r="B39" s="23"/>
      <c r="C39" s="24"/>
      <c r="D39" s="24"/>
      <c r="E39" s="24"/>
      <c r="F39" s="24"/>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t="s">
        <v>111</v>
      </c>
      <c r="AO39" s="28"/>
      <c r="AP39" s="28"/>
      <c r="AQ39" s="116"/>
      <c r="AR39" s="102"/>
      <c r="AS39" s="102"/>
      <c r="AT39" s="29"/>
      <c r="AU39" s="29"/>
      <c r="AV39" s="29"/>
      <c r="AW39" s="29"/>
      <c r="AX39" s="29"/>
      <c r="AY39" s="25"/>
      <c r="BD39" s="101"/>
      <c r="BE39" s="101"/>
    </row>
    <row r="40" spans="1:57" s="3" customFormat="1" ht="21" thickBot="1">
      <c r="A40" s="22" t="s">
        <v>66</v>
      </c>
      <c r="B40" s="23"/>
      <c r="C40" s="24"/>
      <c r="D40" s="24"/>
      <c r="E40" s="24"/>
      <c r="F40" s="24"/>
      <c r="G40" s="111">
        <f aca="true" t="shared" si="19" ref="G40:AS40">G41+G42</f>
        <v>-2.4</v>
      </c>
      <c r="H40" s="115">
        <f t="shared" si="19"/>
        <v>0.19999999999999998</v>
      </c>
      <c r="I40" s="112">
        <f t="shared" si="19"/>
        <v>-2.2</v>
      </c>
      <c r="J40" s="111">
        <f t="shared" si="19"/>
        <v>0.3999999999999999</v>
      </c>
      <c r="K40" s="115">
        <f t="shared" si="19"/>
        <v>0</v>
      </c>
      <c r="L40" s="112">
        <f t="shared" si="19"/>
        <v>0.3999999999999998</v>
      </c>
      <c r="M40" s="111">
        <f t="shared" si="19"/>
        <v>0.30000000000000004</v>
      </c>
      <c r="N40" s="115">
        <f t="shared" si="19"/>
        <v>0</v>
      </c>
      <c r="O40" s="112">
        <f t="shared" si="19"/>
        <v>0.30000000000000016</v>
      </c>
      <c r="P40" s="111">
        <f t="shared" si="19"/>
        <v>1.9</v>
      </c>
      <c r="Q40" s="115">
        <f t="shared" si="19"/>
        <v>0</v>
      </c>
      <c r="R40" s="112">
        <f t="shared" si="19"/>
        <v>1.9</v>
      </c>
      <c r="S40" s="111">
        <f t="shared" si="19"/>
        <v>4.5</v>
      </c>
      <c r="T40" s="115">
        <f t="shared" si="19"/>
        <v>0.7</v>
      </c>
      <c r="U40" s="112">
        <f t="shared" si="19"/>
        <v>5.199999999999999</v>
      </c>
      <c r="V40" s="111">
        <f t="shared" si="19"/>
        <v>-5</v>
      </c>
      <c r="W40" s="111">
        <f t="shared" si="19"/>
        <v>0.1</v>
      </c>
      <c r="X40" s="112">
        <f t="shared" si="19"/>
        <v>-4.9</v>
      </c>
      <c r="Y40" s="111">
        <f t="shared" si="19"/>
        <v>-0.1</v>
      </c>
      <c r="Z40" s="115">
        <f t="shared" si="19"/>
        <v>0.4</v>
      </c>
      <c r="AA40" s="112">
        <f t="shared" si="19"/>
        <v>0.30000000000000004</v>
      </c>
      <c r="AB40" s="111">
        <f t="shared" si="19"/>
        <v>-1.1</v>
      </c>
      <c r="AC40" s="115">
        <f t="shared" si="19"/>
        <v>0.30000000000000004</v>
      </c>
      <c r="AD40" s="112">
        <f t="shared" si="19"/>
        <v>-0.8</v>
      </c>
      <c r="AE40" s="111">
        <f t="shared" si="19"/>
        <v>-2.6</v>
      </c>
      <c r="AF40" s="115">
        <f t="shared" si="19"/>
        <v>0.5</v>
      </c>
      <c r="AG40" s="112">
        <f t="shared" si="19"/>
        <v>-2.1</v>
      </c>
      <c r="AH40" s="114">
        <f t="shared" si="19"/>
        <v>-20</v>
      </c>
      <c r="AI40" s="115">
        <f t="shared" si="19"/>
        <v>12.700000000000001</v>
      </c>
      <c r="AJ40" s="112">
        <f t="shared" si="19"/>
        <v>-7.3</v>
      </c>
      <c r="AK40" s="111">
        <f t="shared" si="19"/>
        <v>0.7000000000000001</v>
      </c>
      <c r="AL40" s="115">
        <f t="shared" si="19"/>
        <v>0</v>
      </c>
      <c r="AM40" s="112">
        <f t="shared" si="19"/>
        <v>0.7000000000000002</v>
      </c>
      <c r="AN40" s="111">
        <f t="shared" si="19"/>
        <v>6</v>
      </c>
      <c r="AO40" s="115">
        <f t="shared" si="19"/>
        <v>0.7000000000000001</v>
      </c>
      <c r="AP40" s="112">
        <f t="shared" si="19"/>
        <v>6.7</v>
      </c>
      <c r="AQ40" s="111">
        <f t="shared" si="19"/>
        <v>-17.4</v>
      </c>
      <c r="AR40" s="112">
        <f t="shared" si="19"/>
        <v>15.599999999999998</v>
      </c>
      <c r="AS40" s="117">
        <f t="shared" si="19"/>
        <v>-1.800000000000001</v>
      </c>
      <c r="AT40" s="177" t="s">
        <v>67</v>
      </c>
      <c r="AU40" s="177"/>
      <c r="AV40" s="177"/>
      <c r="AW40" s="177"/>
      <c r="AX40" s="177"/>
      <c r="AY40" s="178"/>
      <c r="BD40" s="101"/>
      <c r="BE40" s="101"/>
    </row>
    <row r="41" spans="1:57" s="3" customFormat="1" ht="20.25">
      <c r="A41" s="56"/>
      <c r="B41" s="25"/>
      <c r="C41" s="61" t="s">
        <v>115</v>
      </c>
      <c r="D41" s="62"/>
      <c r="E41" s="62"/>
      <c r="F41" s="63"/>
      <c r="G41" s="136">
        <v>-2.4</v>
      </c>
      <c r="H41" s="147">
        <v>0.3</v>
      </c>
      <c r="I41" s="133">
        <f>SUM(G41:H41)</f>
        <v>-2.1</v>
      </c>
      <c r="J41" s="137">
        <v>-1</v>
      </c>
      <c r="K41" s="147">
        <v>0.1</v>
      </c>
      <c r="L41" s="133">
        <f>SUM(J41:K41)</f>
        <v>-0.9</v>
      </c>
      <c r="M41" s="136">
        <v>-0.8</v>
      </c>
      <c r="N41" s="147">
        <v>-0.1</v>
      </c>
      <c r="O41" s="133">
        <f>SUM(M41:N41)</f>
        <v>-0.9</v>
      </c>
      <c r="P41" s="136">
        <v>1.9</v>
      </c>
      <c r="Q41" s="147">
        <v>-0.1</v>
      </c>
      <c r="R41" s="133">
        <f>SUM(P41:Q41)</f>
        <v>1.7999999999999998</v>
      </c>
      <c r="S41" s="136">
        <v>4.5</v>
      </c>
      <c r="T41" s="147">
        <v>0.1</v>
      </c>
      <c r="U41" s="133">
        <f>SUM(S41:T41)</f>
        <v>4.6</v>
      </c>
      <c r="V41" s="137">
        <v>1.2</v>
      </c>
      <c r="W41" s="147">
        <v>0.1</v>
      </c>
      <c r="X41" s="133">
        <f>SUM(V41:W41)</f>
        <v>1.3</v>
      </c>
      <c r="Y41" s="137">
        <v>0.1</v>
      </c>
      <c r="Z41" s="147">
        <v>0.3</v>
      </c>
      <c r="AA41" s="133">
        <f>SUM(Y41:Z41)</f>
        <v>0.4</v>
      </c>
      <c r="AB41" s="137">
        <v>-0.8</v>
      </c>
      <c r="AC41" s="147">
        <v>0.1</v>
      </c>
      <c r="AD41" s="133">
        <f>SUM(AB41:AC41)</f>
        <v>-0.7000000000000001</v>
      </c>
      <c r="AE41" s="137">
        <v>-3.2</v>
      </c>
      <c r="AF41" s="147">
        <v>0.6</v>
      </c>
      <c r="AG41" s="133">
        <f>SUM(AE41:AF41)</f>
        <v>-2.6</v>
      </c>
      <c r="AH41" s="137">
        <v>-6.7</v>
      </c>
      <c r="AI41" s="147">
        <v>-0.1</v>
      </c>
      <c r="AJ41" s="133">
        <f>SUM(AH41:AI41)</f>
        <v>-6.8</v>
      </c>
      <c r="AK41" s="137">
        <v>-0.4</v>
      </c>
      <c r="AL41" s="137">
        <v>0.2</v>
      </c>
      <c r="AM41" s="133">
        <f>SUM(AK41:AL41)</f>
        <v>-0.2</v>
      </c>
      <c r="AN41" s="137">
        <v>6</v>
      </c>
      <c r="AO41" s="147">
        <v>0.8</v>
      </c>
      <c r="AP41" s="139">
        <f>SUM(AN41:AO41)</f>
        <v>6.8</v>
      </c>
      <c r="AQ41" s="122">
        <f>AN41+AK41+AH41+AE41+AB41+Y41+V41+S41+P41+M41+J41+G41</f>
        <v>-1.6000000000000008</v>
      </c>
      <c r="AR41" s="121">
        <f>AO41+AL41+AI41+AF41+AC41+Z41+W41+T41+Q41+N41+K41+H41</f>
        <v>2.3</v>
      </c>
      <c r="AS41" s="167">
        <f>AQ41+AR41</f>
        <v>0.6999999999999991</v>
      </c>
      <c r="AT41" s="175" t="s">
        <v>116</v>
      </c>
      <c r="AU41" s="175"/>
      <c r="AV41" s="175"/>
      <c r="AW41" s="194"/>
      <c r="AX41" s="64"/>
      <c r="AY41" s="25"/>
      <c r="BD41" s="101"/>
      <c r="BE41" s="101"/>
    </row>
    <row r="42" spans="1:57" s="3" customFormat="1" ht="21" thickBot="1">
      <c r="A42" s="56"/>
      <c r="B42" s="25"/>
      <c r="C42" s="65" t="s">
        <v>68</v>
      </c>
      <c r="D42" s="66"/>
      <c r="E42" s="66"/>
      <c r="F42" s="66"/>
      <c r="G42" s="123">
        <v>0</v>
      </c>
      <c r="H42" s="127">
        <v>-0.1</v>
      </c>
      <c r="I42" s="125">
        <f>SUM(G42:H42)</f>
        <v>-0.1</v>
      </c>
      <c r="J42" s="123">
        <v>1.4</v>
      </c>
      <c r="K42" s="127">
        <v>-0.1</v>
      </c>
      <c r="L42" s="125">
        <f>SUM(J42:K42)</f>
        <v>1.2999999999999998</v>
      </c>
      <c r="M42" s="123">
        <v>1.1</v>
      </c>
      <c r="N42" s="127">
        <v>0.1</v>
      </c>
      <c r="O42" s="125">
        <f>SUM(M42:N42)</f>
        <v>1.2000000000000002</v>
      </c>
      <c r="P42" s="123">
        <v>0</v>
      </c>
      <c r="Q42" s="127">
        <v>0.1</v>
      </c>
      <c r="R42" s="125">
        <f>SUM(P42:Q42)</f>
        <v>0.1</v>
      </c>
      <c r="S42" s="123">
        <v>0</v>
      </c>
      <c r="T42" s="127">
        <v>0.6</v>
      </c>
      <c r="U42" s="133">
        <f>SUM(S42:T42)</f>
        <v>0.6</v>
      </c>
      <c r="V42" s="123">
        <v>-6.2</v>
      </c>
      <c r="W42" s="127">
        <v>0</v>
      </c>
      <c r="X42" s="125">
        <f>SUM(V42:W42)</f>
        <v>-6.2</v>
      </c>
      <c r="Y42" s="123">
        <v>-0.2</v>
      </c>
      <c r="Z42" s="127">
        <v>0.1</v>
      </c>
      <c r="AA42" s="125">
        <f>SUM(Y42:Z42)</f>
        <v>-0.1</v>
      </c>
      <c r="AB42" s="123">
        <v>-0.3</v>
      </c>
      <c r="AC42" s="127">
        <v>0.2</v>
      </c>
      <c r="AD42" s="133">
        <f>SUM(AB42:AC42)</f>
        <v>-0.09999999999999998</v>
      </c>
      <c r="AE42" s="123">
        <v>0.6</v>
      </c>
      <c r="AF42" s="127">
        <v>-0.1</v>
      </c>
      <c r="AG42" s="125">
        <f>SUM(AE42:AF42)</f>
        <v>0.5</v>
      </c>
      <c r="AH42" s="123">
        <v>-13.3</v>
      </c>
      <c r="AI42" s="127">
        <v>12.8</v>
      </c>
      <c r="AJ42" s="133">
        <f>SUM(AH42:AI42)</f>
        <v>-0.5</v>
      </c>
      <c r="AK42" s="124">
        <v>1.1</v>
      </c>
      <c r="AL42" s="127">
        <v>-0.2</v>
      </c>
      <c r="AM42" s="125">
        <f>SUM(AK42:AL42)</f>
        <v>0.9000000000000001</v>
      </c>
      <c r="AN42" s="124">
        <v>0</v>
      </c>
      <c r="AO42" s="127">
        <v>-0.1</v>
      </c>
      <c r="AP42" s="163">
        <f>SUM(AN42:AO42)</f>
        <v>-0.1</v>
      </c>
      <c r="AQ42" s="123">
        <f>AN42+AK42+AH42+AE42+AB42+Y42+V42+S42+P42+M42+J42+G42</f>
        <v>-15.799999999999999</v>
      </c>
      <c r="AR42" s="127">
        <f>AO42+AL42+AI42+AF42+AC42+Z42+W42+T42+Q42+N42+K42+H42</f>
        <v>13.299999999999999</v>
      </c>
      <c r="AS42" s="164">
        <f>AQ42+AR42</f>
        <v>-2.5</v>
      </c>
      <c r="AT42" s="187" t="s">
        <v>69</v>
      </c>
      <c r="AU42" s="187"/>
      <c r="AV42" s="187"/>
      <c r="AW42" s="188"/>
      <c r="AX42" s="64"/>
      <c r="AY42" s="25"/>
      <c r="BD42" s="101"/>
      <c r="BE42" s="101"/>
    </row>
    <row r="43" spans="1:57" s="3" customFormat="1" ht="21" thickBot="1">
      <c r="A43" s="68"/>
      <c r="B43" s="69"/>
      <c r="C43" s="24"/>
      <c r="D43" s="62"/>
      <c r="E43" s="62"/>
      <c r="F43" s="62"/>
      <c r="G43" s="182" t="s">
        <v>110</v>
      </c>
      <c r="H43" s="182"/>
      <c r="I43" s="182"/>
      <c r="J43" s="182" t="s">
        <v>70</v>
      </c>
      <c r="K43" s="182"/>
      <c r="L43" s="182"/>
      <c r="M43" s="182" t="s">
        <v>71</v>
      </c>
      <c r="N43" s="182"/>
      <c r="O43" s="182"/>
      <c r="P43" s="182" t="s">
        <v>72</v>
      </c>
      <c r="Q43" s="182"/>
      <c r="R43" s="182"/>
      <c r="S43" s="182" t="s">
        <v>73</v>
      </c>
      <c r="T43" s="182"/>
      <c r="U43" s="182"/>
      <c r="V43" s="182" t="s">
        <v>74</v>
      </c>
      <c r="W43" s="182"/>
      <c r="X43" s="182"/>
      <c r="Y43" s="182" t="s">
        <v>75</v>
      </c>
      <c r="Z43" s="182"/>
      <c r="AA43" s="182"/>
      <c r="AB43" s="184" t="s">
        <v>76</v>
      </c>
      <c r="AC43" s="184"/>
      <c r="AD43" s="184"/>
      <c r="AE43" s="182" t="s">
        <v>77</v>
      </c>
      <c r="AF43" s="182"/>
      <c r="AG43" s="182"/>
      <c r="AH43" s="182" t="s">
        <v>78</v>
      </c>
      <c r="AI43" s="182"/>
      <c r="AJ43" s="182"/>
      <c r="AK43" s="182" t="s">
        <v>79</v>
      </c>
      <c r="AL43" s="182"/>
      <c r="AM43" s="182"/>
      <c r="AN43" s="183" t="s">
        <v>80</v>
      </c>
      <c r="AO43" s="182"/>
      <c r="AP43" s="182"/>
      <c r="AQ43" s="185" t="s">
        <v>80</v>
      </c>
      <c r="AR43" s="186"/>
      <c r="AS43" s="186"/>
      <c r="AT43" s="175"/>
      <c r="AU43" s="175"/>
      <c r="AV43" s="175"/>
      <c r="AW43" s="175"/>
      <c r="AX43" s="29"/>
      <c r="AY43" s="25"/>
      <c r="AZ43" s="29"/>
      <c r="BA43" s="29"/>
      <c r="BB43" s="29"/>
      <c r="BC43" s="25"/>
      <c r="BD43" s="101"/>
      <c r="BE43" s="101"/>
    </row>
    <row r="44" spans="1:57" s="3" customFormat="1" ht="21" thickBot="1">
      <c r="A44" s="70" t="s">
        <v>81</v>
      </c>
      <c r="B44" s="71"/>
      <c r="C44" s="71"/>
      <c r="D44" s="71"/>
      <c r="E44" s="71"/>
      <c r="F44" s="71"/>
      <c r="G44" s="111">
        <f>G16+G18-G22-G38-G40</f>
        <v>16.5</v>
      </c>
      <c r="H44" s="115">
        <f>H16+H18-H22-H38-H40</f>
        <v>2.3</v>
      </c>
      <c r="I44" s="112">
        <f>H44+G44</f>
        <v>18.8</v>
      </c>
      <c r="J44" s="111">
        <f aca="true" t="shared" si="20" ref="J44:AR44">J16+J18-J22-J38-J40</f>
        <v>47.9</v>
      </c>
      <c r="K44" s="115">
        <f t="shared" si="20"/>
        <v>6</v>
      </c>
      <c r="L44" s="112">
        <f t="shared" si="20"/>
        <v>53.89999999999999</v>
      </c>
      <c r="M44" s="111">
        <f t="shared" si="20"/>
        <v>137.1</v>
      </c>
      <c r="N44" s="115">
        <f t="shared" si="20"/>
        <v>27.8</v>
      </c>
      <c r="O44" s="112">
        <f t="shared" si="20"/>
        <v>164.9</v>
      </c>
      <c r="P44" s="111">
        <f t="shared" si="20"/>
        <v>218.8</v>
      </c>
      <c r="Q44" s="115">
        <f t="shared" si="20"/>
        <v>38.599999999999994</v>
      </c>
      <c r="R44" s="168">
        <f t="shared" si="20"/>
        <v>257.4000000000001</v>
      </c>
      <c r="S44" s="111">
        <f t="shared" si="20"/>
        <v>213.3</v>
      </c>
      <c r="T44" s="112">
        <f t="shared" si="20"/>
        <v>40.29999999999999</v>
      </c>
      <c r="U44" s="168">
        <f t="shared" si="20"/>
        <v>253.60000000000014</v>
      </c>
      <c r="V44" s="111">
        <f t="shared" si="20"/>
        <v>203.89999999999998</v>
      </c>
      <c r="W44" s="115">
        <f t="shared" si="20"/>
        <v>40.69999999999999</v>
      </c>
      <c r="X44" s="168">
        <f t="shared" si="20"/>
        <v>244.6000000000001</v>
      </c>
      <c r="Y44" s="111">
        <f t="shared" si="20"/>
        <v>185.89999999999998</v>
      </c>
      <c r="Z44" s="115">
        <f t="shared" si="20"/>
        <v>40.49999999999999</v>
      </c>
      <c r="AA44" s="112">
        <f t="shared" si="20"/>
        <v>226.4000000000001</v>
      </c>
      <c r="AB44" s="111">
        <f t="shared" si="20"/>
        <v>166.19999999999996</v>
      </c>
      <c r="AC44" s="115">
        <f t="shared" si="20"/>
        <v>38.89999999999999</v>
      </c>
      <c r="AD44" s="112">
        <f t="shared" si="20"/>
        <v>205.10000000000008</v>
      </c>
      <c r="AE44" s="111">
        <f t="shared" si="20"/>
        <v>150.29999999999998</v>
      </c>
      <c r="AF44" s="115">
        <f t="shared" si="20"/>
        <v>36.99999999999999</v>
      </c>
      <c r="AG44" s="112">
        <f t="shared" si="20"/>
        <v>187.29999999999998</v>
      </c>
      <c r="AH44" s="114">
        <f t="shared" si="20"/>
        <v>152.6</v>
      </c>
      <c r="AI44" s="115">
        <f t="shared" si="20"/>
        <v>22.699999999999996</v>
      </c>
      <c r="AJ44" s="112">
        <f t="shared" si="20"/>
        <v>175.29999999999998</v>
      </c>
      <c r="AK44" s="111">
        <f t="shared" si="20"/>
        <v>134.90000000000003</v>
      </c>
      <c r="AL44" s="115">
        <f t="shared" si="20"/>
        <v>20.999999999999996</v>
      </c>
      <c r="AM44" s="112">
        <f t="shared" si="20"/>
        <v>155.9</v>
      </c>
      <c r="AN44" s="111">
        <f t="shared" si="20"/>
        <v>110.90000000000005</v>
      </c>
      <c r="AO44" s="115">
        <f t="shared" si="20"/>
        <v>19.599999999999998</v>
      </c>
      <c r="AP44" s="112">
        <f t="shared" si="20"/>
        <v>130.50000000000006</v>
      </c>
      <c r="AQ44" s="111">
        <f t="shared" si="20"/>
        <v>110.90000000000006</v>
      </c>
      <c r="AR44" s="115">
        <f t="shared" si="20"/>
        <v>19.599999999999998</v>
      </c>
      <c r="AS44" s="117">
        <f>+AR44+AQ44</f>
        <v>130.50000000000006</v>
      </c>
      <c r="AT44" s="70" t="s">
        <v>82</v>
      </c>
      <c r="AU44" s="72"/>
      <c r="AV44" s="71"/>
      <c r="AW44" s="73"/>
      <c r="AX44" s="73"/>
      <c r="AY44" s="74"/>
      <c r="AZ44" s="29"/>
      <c r="BA44" s="29"/>
      <c r="BB44" s="27"/>
      <c r="BC44" s="75" t="s">
        <v>83</v>
      </c>
      <c r="BD44" s="101"/>
      <c r="BE44" s="101"/>
    </row>
    <row r="45" spans="1:57" s="3" customFormat="1" ht="21" thickBot="1">
      <c r="A45" s="76"/>
      <c r="B45" s="69"/>
      <c r="C45" s="24"/>
      <c r="D45" s="62"/>
      <c r="E45" s="62"/>
      <c r="F45" s="62"/>
      <c r="G45" s="182"/>
      <c r="H45" s="182"/>
      <c r="I45" s="182"/>
      <c r="J45" s="182"/>
      <c r="K45" s="182"/>
      <c r="L45" s="182"/>
      <c r="M45" s="182"/>
      <c r="N45" s="182"/>
      <c r="O45" s="182"/>
      <c r="P45" s="182"/>
      <c r="Q45" s="182"/>
      <c r="R45" s="182"/>
      <c r="S45" s="182"/>
      <c r="T45" s="182"/>
      <c r="U45" s="182"/>
      <c r="V45" s="182"/>
      <c r="W45" s="182"/>
      <c r="X45" s="182"/>
      <c r="Y45" s="182"/>
      <c r="Z45" s="182"/>
      <c r="AA45" s="182"/>
      <c r="AB45" s="184"/>
      <c r="AC45" s="184"/>
      <c r="AD45" s="184"/>
      <c r="AE45" s="182"/>
      <c r="AF45" s="182"/>
      <c r="AG45" s="182"/>
      <c r="AH45" s="182"/>
      <c r="AI45" s="182"/>
      <c r="AJ45" s="182"/>
      <c r="AK45" s="182"/>
      <c r="AL45" s="182"/>
      <c r="AM45" s="182"/>
      <c r="AN45" s="183"/>
      <c r="AO45" s="182"/>
      <c r="AP45" s="182"/>
      <c r="AQ45" s="183"/>
      <c r="AR45" s="182"/>
      <c r="AS45" s="182"/>
      <c r="AT45" s="175"/>
      <c r="AU45" s="175"/>
      <c r="AV45" s="175"/>
      <c r="AW45" s="175"/>
      <c r="AX45" s="29"/>
      <c r="AY45" s="25"/>
      <c r="AZ45" s="29"/>
      <c r="BA45" s="29"/>
      <c r="BB45" s="29"/>
      <c r="BC45" s="25"/>
      <c r="BD45" s="101"/>
      <c r="BE45" s="101"/>
    </row>
    <row r="46" spans="1:57" s="3" customFormat="1" ht="20.25">
      <c r="A46" s="58" t="s">
        <v>84</v>
      </c>
      <c r="B46" s="59"/>
      <c r="C46" s="77"/>
      <c r="D46" s="77"/>
      <c r="E46" s="77"/>
      <c r="F46" s="78"/>
      <c r="G46" s="118">
        <f>G47+G48</f>
        <v>16.5</v>
      </c>
      <c r="H46" s="118">
        <f>H47+H48</f>
        <v>2.3</v>
      </c>
      <c r="I46" s="119">
        <f>H46+G46</f>
        <v>18.8</v>
      </c>
      <c r="J46" s="118">
        <f>J47+J48</f>
        <v>47.9</v>
      </c>
      <c r="K46" s="118">
        <f>K47+K48</f>
        <v>6</v>
      </c>
      <c r="L46" s="169">
        <f>SUM(J46:K46)</f>
        <v>53.9</v>
      </c>
      <c r="M46" s="122">
        <f>M47+M48</f>
        <v>137.10000000000002</v>
      </c>
      <c r="N46" s="118">
        <f>N47+N48</f>
        <v>27.799999999999997</v>
      </c>
      <c r="O46" s="119">
        <f>SUM(M46:N46)</f>
        <v>164.90000000000003</v>
      </c>
      <c r="P46" s="120">
        <f>P47+P48</f>
        <v>218.79999999999998</v>
      </c>
      <c r="Q46" s="132">
        <f>Q47+Q48</f>
        <v>38.599999999999994</v>
      </c>
      <c r="R46" s="118">
        <f>R47+R48</f>
        <v>257.4</v>
      </c>
      <c r="S46" s="122">
        <f>S47+S48</f>
        <v>213.3</v>
      </c>
      <c r="T46" s="118">
        <f>T47+T48</f>
        <v>40.300000000000004</v>
      </c>
      <c r="U46" s="119">
        <f>SUM(S46:T46)</f>
        <v>253.60000000000002</v>
      </c>
      <c r="V46" s="118">
        <f>V47+V48</f>
        <v>203.9</v>
      </c>
      <c r="W46" s="118">
        <f>W47+W48</f>
        <v>40.699999999999996</v>
      </c>
      <c r="X46" s="119">
        <f>SUM(V46:W46)</f>
        <v>244.6</v>
      </c>
      <c r="Y46" s="118">
        <f>Y47+Y48</f>
        <v>185.9</v>
      </c>
      <c r="Z46" s="118">
        <v>40.5</v>
      </c>
      <c r="AA46" s="170">
        <f>Z46+Y46</f>
        <v>226.4</v>
      </c>
      <c r="AB46" s="128">
        <f>AB47+AB48</f>
        <v>166.2</v>
      </c>
      <c r="AC46" s="132">
        <f>AC47+AC48</f>
        <v>38.900000000000006</v>
      </c>
      <c r="AD46" s="169">
        <f>AB46+AC46</f>
        <v>205.1</v>
      </c>
      <c r="AE46" s="118">
        <f aca="true" t="shared" si="21" ref="AE46:AQ46">AE47+AE48</f>
        <v>150.3</v>
      </c>
      <c r="AF46" s="118">
        <f t="shared" si="21"/>
        <v>37</v>
      </c>
      <c r="AG46" s="119">
        <f t="shared" si="21"/>
        <v>187.3</v>
      </c>
      <c r="AH46" s="118">
        <f>AH47+AH48</f>
        <v>152.6</v>
      </c>
      <c r="AI46" s="118">
        <f t="shared" si="21"/>
        <v>22.7</v>
      </c>
      <c r="AJ46" s="119">
        <f t="shared" si="21"/>
        <v>175.3</v>
      </c>
      <c r="AK46" s="118">
        <f t="shared" si="21"/>
        <v>134.9</v>
      </c>
      <c r="AL46" s="118">
        <f t="shared" si="21"/>
        <v>21</v>
      </c>
      <c r="AM46" s="119">
        <f t="shared" si="21"/>
        <v>155.89999999999998</v>
      </c>
      <c r="AN46" s="118">
        <f t="shared" si="21"/>
        <v>110.9</v>
      </c>
      <c r="AO46" s="118">
        <f t="shared" si="21"/>
        <v>19.599999999999998</v>
      </c>
      <c r="AP46" s="119">
        <f t="shared" si="21"/>
        <v>130.5</v>
      </c>
      <c r="AQ46" s="118">
        <f t="shared" si="21"/>
        <v>110.9</v>
      </c>
      <c r="AR46" s="118">
        <f>AR47+AR48</f>
        <v>19.599999999999998</v>
      </c>
      <c r="AS46" s="119">
        <f>AQ46+AR46</f>
        <v>130.5</v>
      </c>
      <c r="AT46" s="176" t="s">
        <v>85</v>
      </c>
      <c r="AU46" s="177"/>
      <c r="AV46" s="177"/>
      <c r="AW46" s="177"/>
      <c r="AX46" s="177"/>
      <c r="AY46" s="178"/>
      <c r="AZ46" s="27"/>
      <c r="BA46" s="27"/>
      <c r="BB46" s="27"/>
      <c r="BC46" s="25"/>
      <c r="BD46" s="101"/>
      <c r="BE46" s="101"/>
    </row>
    <row r="47" spans="1:57" s="3" customFormat="1" ht="20.25">
      <c r="A47" s="58"/>
      <c r="B47" s="59"/>
      <c r="C47" s="79"/>
      <c r="D47" s="179" t="s">
        <v>86</v>
      </c>
      <c r="E47" s="179"/>
      <c r="F47" s="180"/>
      <c r="G47" s="143">
        <v>9</v>
      </c>
      <c r="H47" s="143">
        <v>1.9</v>
      </c>
      <c r="I47" s="144">
        <f>SUM(G47:H47)</f>
        <v>10.9</v>
      </c>
      <c r="J47" s="143">
        <f>24+3.2</f>
        <v>27.2</v>
      </c>
      <c r="K47" s="143">
        <v>5.5</v>
      </c>
      <c r="L47" s="144">
        <f>SUM(J47:K47)</f>
        <v>32.7</v>
      </c>
      <c r="M47" s="142">
        <v>86.9</v>
      </c>
      <c r="N47" s="143">
        <v>27.4</v>
      </c>
      <c r="O47" s="144">
        <f>N47+M47</f>
        <v>114.30000000000001</v>
      </c>
      <c r="P47" s="142">
        <v>151.7</v>
      </c>
      <c r="Q47" s="143">
        <v>38.3</v>
      </c>
      <c r="R47" s="144">
        <f>SUM(P47:Q47)</f>
        <v>190</v>
      </c>
      <c r="S47" s="142">
        <v>151.6</v>
      </c>
      <c r="T47" s="143">
        <v>40.1</v>
      </c>
      <c r="U47" s="144">
        <f>SUM(S47:T47)</f>
        <v>191.7</v>
      </c>
      <c r="V47" s="143">
        <v>142.8</v>
      </c>
      <c r="W47" s="143">
        <v>40.4</v>
      </c>
      <c r="X47" s="144">
        <f>SUM(V47:W47)</f>
        <v>183.20000000000002</v>
      </c>
      <c r="Y47" s="143">
        <v>126.9</v>
      </c>
      <c r="Z47" s="143">
        <v>40.3</v>
      </c>
      <c r="AA47" s="144">
        <f>SUM(Y47:Z47)</f>
        <v>167.2</v>
      </c>
      <c r="AB47" s="137">
        <v>113.7</v>
      </c>
      <c r="AC47" s="137">
        <v>38.7</v>
      </c>
      <c r="AD47" s="133">
        <f>AC47+AB47</f>
        <v>152.4</v>
      </c>
      <c r="AE47" s="143">
        <v>101.2</v>
      </c>
      <c r="AF47" s="143">
        <v>36.8</v>
      </c>
      <c r="AG47" s="144">
        <f>SUM(AE47:AF47)</f>
        <v>138</v>
      </c>
      <c r="AH47" s="143">
        <v>95</v>
      </c>
      <c r="AI47" s="143">
        <v>22.4</v>
      </c>
      <c r="AJ47" s="144">
        <f>SUM(AH47:AI47)</f>
        <v>117.4</v>
      </c>
      <c r="AK47" s="143">
        <v>81</v>
      </c>
      <c r="AL47" s="143">
        <v>20.6</v>
      </c>
      <c r="AM47" s="144">
        <f>SUM(AK47:AL47)</f>
        <v>101.6</v>
      </c>
      <c r="AN47" s="143">
        <v>62.7</v>
      </c>
      <c r="AO47" s="143">
        <v>19.2</v>
      </c>
      <c r="AP47" s="144">
        <f>SUM(AN47:AO47)</f>
        <v>81.9</v>
      </c>
      <c r="AQ47" s="143">
        <v>62.7</v>
      </c>
      <c r="AR47" s="143">
        <v>19.2</v>
      </c>
      <c r="AS47" s="144">
        <f>SUM(AQ47:AR47)</f>
        <v>81.9</v>
      </c>
      <c r="AT47" s="181" t="s">
        <v>87</v>
      </c>
      <c r="AU47" s="181"/>
      <c r="AV47" s="181"/>
      <c r="AW47" s="34"/>
      <c r="AX47" s="29"/>
      <c r="AY47" s="25"/>
      <c r="AZ47" s="49"/>
      <c r="BA47" s="49"/>
      <c r="BB47" s="29"/>
      <c r="BC47" s="25"/>
      <c r="BD47" s="101"/>
      <c r="BE47" s="101"/>
    </row>
    <row r="48" spans="1:57" s="3" customFormat="1" ht="21" thickBot="1">
      <c r="A48" s="80"/>
      <c r="B48" s="81"/>
      <c r="C48" s="82"/>
      <c r="D48" s="171" t="s">
        <v>88</v>
      </c>
      <c r="E48" s="171"/>
      <c r="F48" s="172"/>
      <c r="G48" s="123">
        <v>7.5</v>
      </c>
      <c r="H48" s="127">
        <v>0.4</v>
      </c>
      <c r="I48" s="125">
        <f>SUM(G48:H48)</f>
        <v>7.9</v>
      </c>
      <c r="J48" s="124">
        <v>20.7</v>
      </c>
      <c r="K48" s="127">
        <v>0.5</v>
      </c>
      <c r="L48" s="125">
        <f>SUM(J48:K48)</f>
        <v>21.2</v>
      </c>
      <c r="M48" s="123">
        <v>50.2</v>
      </c>
      <c r="N48" s="124">
        <v>0.4</v>
      </c>
      <c r="O48" s="125">
        <f>N48+M48</f>
        <v>50.6</v>
      </c>
      <c r="P48" s="123">
        <v>67.1</v>
      </c>
      <c r="Q48" s="124">
        <v>0.3</v>
      </c>
      <c r="R48" s="125">
        <f>SUM(P48:Q48)</f>
        <v>67.39999999999999</v>
      </c>
      <c r="S48" s="123">
        <v>61.7</v>
      </c>
      <c r="T48" s="124">
        <v>0.2</v>
      </c>
      <c r="U48" s="125">
        <f>SUM(S48:T48)</f>
        <v>61.900000000000006</v>
      </c>
      <c r="V48" s="124">
        <v>61.1</v>
      </c>
      <c r="W48" s="124">
        <v>0.3</v>
      </c>
      <c r="X48" s="125">
        <f>SUM(V48:W48)</f>
        <v>61.4</v>
      </c>
      <c r="Y48" s="124">
        <v>59</v>
      </c>
      <c r="Z48" s="124">
        <v>0.2</v>
      </c>
      <c r="AA48" s="125">
        <f>SUM(Y48:Z48)</f>
        <v>59.2</v>
      </c>
      <c r="AB48" s="124">
        <v>52.5</v>
      </c>
      <c r="AC48" s="124">
        <v>0.2</v>
      </c>
      <c r="AD48" s="125">
        <f>SUM(AB48:AC48)</f>
        <v>52.7</v>
      </c>
      <c r="AE48" s="124">
        <v>49.1</v>
      </c>
      <c r="AF48" s="124">
        <v>0.2</v>
      </c>
      <c r="AG48" s="125">
        <f>SUM(AE48:AF48)</f>
        <v>49.300000000000004</v>
      </c>
      <c r="AH48" s="124">
        <v>57.6</v>
      </c>
      <c r="AI48" s="124">
        <v>0.3</v>
      </c>
      <c r="AJ48" s="125">
        <f>SUM(AH48:AI48)</f>
        <v>57.9</v>
      </c>
      <c r="AK48" s="124">
        <v>53.9</v>
      </c>
      <c r="AL48" s="124">
        <v>0.4</v>
      </c>
      <c r="AM48" s="125">
        <f>SUM(AK48:AL48)</f>
        <v>54.3</v>
      </c>
      <c r="AN48" s="124">
        <v>48.2</v>
      </c>
      <c r="AO48" s="124">
        <v>0.4</v>
      </c>
      <c r="AP48" s="125">
        <f>SUM(AN48:AO48)</f>
        <v>48.6</v>
      </c>
      <c r="AQ48" s="124">
        <v>48.2</v>
      </c>
      <c r="AR48" s="124">
        <v>0.4</v>
      </c>
      <c r="AS48" s="125">
        <f>SUM(AQ48:AR48)</f>
        <v>48.6</v>
      </c>
      <c r="AT48" s="173" t="s">
        <v>89</v>
      </c>
      <c r="AU48" s="173"/>
      <c r="AV48" s="173"/>
      <c r="AW48" s="83"/>
      <c r="AX48" s="67"/>
      <c r="AY48" s="84"/>
      <c r="AZ48" s="49"/>
      <c r="BA48" s="49"/>
      <c r="BB48" s="29"/>
      <c r="BC48" s="25"/>
      <c r="BD48" s="101"/>
      <c r="BE48" s="101"/>
    </row>
    <row r="49" spans="1:57" s="88" customFormat="1" ht="21.75" customHeight="1">
      <c r="A49" s="85" t="s">
        <v>90</v>
      </c>
      <c r="B49" s="86" t="s">
        <v>91</v>
      </c>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7"/>
      <c r="AF49" s="87"/>
      <c r="BD49" s="101"/>
      <c r="BE49" s="101"/>
    </row>
    <row r="50" spans="1:57" s="88" customFormat="1" ht="21.75" customHeight="1">
      <c r="A50" s="85" t="s">
        <v>92</v>
      </c>
      <c r="B50" s="86" t="s">
        <v>93</v>
      </c>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BD50" s="101"/>
      <c r="BE50" s="101"/>
    </row>
    <row r="51" spans="1:57" s="88" customFormat="1" ht="21.75" customHeight="1">
      <c r="A51" s="86"/>
      <c r="B51" s="86" t="s">
        <v>94</v>
      </c>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BD51" s="101"/>
      <c r="BE51" s="101"/>
    </row>
    <row r="52" spans="1:57" s="88" customFormat="1" ht="21.75" customHeight="1">
      <c r="A52" s="85" t="s">
        <v>95</v>
      </c>
      <c r="B52" s="86" t="s">
        <v>96</v>
      </c>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7"/>
      <c r="AF52" s="87"/>
      <c r="BD52" s="101"/>
      <c r="BE52" s="101"/>
    </row>
    <row r="53" spans="1:185" s="88" customFormat="1" ht="21.75" customHeight="1">
      <c r="A53" s="174" t="s">
        <v>112</v>
      </c>
      <c r="B53" s="174"/>
      <c r="C53" s="174"/>
      <c r="D53" s="174"/>
      <c r="E53" s="174"/>
      <c r="F53" s="174"/>
      <c r="G53" s="174"/>
      <c r="H53" s="174"/>
      <c r="I53" s="174"/>
      <c r="J53" s="174"/>
      <c r="K53" s="174"/>
      <c r="L53" s="174"/>
      <c r="M53" s="174"/>
      <c r="N53" s="89"/>
      <c r="O53" s="89"/>
      <c r="P53" s="90" t="s">
        <v>25</v>
      </c>
      <c r="Q53" s="90"/>
      <c r="S53" s="91" t="s">
        <v>26</v>
      </c>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102"/>
      <c r="BE53" s="102"/>
      <c r="BF53" s="92"/>
      <c r="BG53" s="92"/>
      <c r="BH53" s="92"/>
      <c r="BI53" s="92"/>
      <c r="BJ53" s="92"/>
      <c r="BK53" s="92"/>
      <c r="BL53" s="92"/>
      <c r="BM53" s="92"/>
      <c r="BN53" s="92"/>
      <c r="BO53" s="92"/>
      <c r="BP53" s="92"/>
      <c r="BQ53" s="92"/>
      <c r="BR53" s="92"/>
      <c r="BS53" s="92"/>
      <c r="BT53" s="92"/>
      <c r="BU53" s="92"/>
      <c r="BV53" s="92"/>
      <c r="BW53" s="92"/>
      <c r="BX53" s="92"/>
      <c r="BY53" s="92"/>
      <c r="BZ53" s="92"/>
      <c r="CA53" s="92"/>
      <c r="CB53" s="92"/>
      <c r="CC53" s="92"/>
      <c r="CD53" s="92"/>
      <c r="CE53" s="92"/>
      <c r="CF53" s="92"/>
      <c r="CG53" s="92"/>
      <c r="CH53" s="92"/>
      <c r="CI53" s="92"/>
      <c r="CJ53" s="92"/>
      <c r="CK53" s="92"/>
      <c r="CL53" s="92"/>
      <c r="CM53" s="92"/>
      <c r="CN53" s="92"/>
      <c r="CO53" s="92"/>
      <c r="CP53" s="92"/>
      <c r="CQ53" s="92"/>
      <c r="CR53" s="92"/>
      <c r="CS53" s="92"/>
      <c r="CT53" s="92"/>
      <c r="CU53" s="92"/>
      <c r="CV53" s="92"/>
      <c r="CW53" s="92"/>
      <c r="CX53" s="92"/>
      <c r="CY53" s="92"/>
      <c r="CZ53" s="92"/>
      <c r="DA53" s="92"/>
      <c r="DB53" s="92"/>
      <c r="DC53" s="92"/>
      <c r="DD53" s="92"/>
      <c r="DE53" s="92"/>
      <c r="DF53" s="92"/>
      <c r="DG53" s="92"/>
      <c r="DH53" s="92"/>
      <c r="DI53" s="92"/>
      <c r="DJ53" s="92"/>
      <c r="DK53" s="92"/>
      <c r="DL53" s="92"/>
      <c r="DM53" s="92"/>
      <c r="DN53" s="92"/>
      <c r="DO53" s="92"/>
      <c r="DP53" s="92"/>
      <c r="DQ53" s="92"/>
      <c r="DR53" s="92"/>
      <c r="DS53" s="92"/>
      <c r="DT53" s="92"/>
      <c r="DU53" s="92"/>
      <c r="DV53" s="92"/>
      <c r="DW53" s="92"/>
      <c r="DX53" s="92"/>
      <c r="DY53" s="92"/>
      <c r="DZ53" s="92"/>
      <c r="EA53" s="92"/>
      <c r="EB53" s="92"/>
      <c r="EC53" s="92"/>
      <c r="ED53" s="92"/>
      <c r="EE53" s="92"/>
      <c r="EF53" s="92"/>
      <c r="EG53" s="92"/>
      <c r="EH53" s="92"/>
      <c r="EI53" s="92"/>
      <c r="EJ53" s="92"/>
      <c r="EK53" s="92"/>
      <c r="EL53" s="92"/>
      <c r="EM53" s="92"/>
      <c r="EN53" s="92"/>
      <c r="EO53" s="92"/>
      <c r="EP53" s="92"/>
      <c r="EQ53" s="92"/>
      <c r="ER53" s="92"/>
      <c r="ES53" s="92"/>
      <c r="ET53" s="92"/>
      <c r="EU53" s="92"/>
      <c r="EV53" s="92"/>
      <c r="EW53" s="92"/>
      <c r="EX53" s="92"/>
      <c r="EY53" s="92"/>
      <c r="EZ53" s="92"/>
      <c r="FA53" s="92"/>
      <c r="FB53" s="92"/>
      <c r="FC53" s="92"/>
      <c r="FD53" s="92"/>
      <c r="FE53" s="92"/>
      <c r="FF53" s="92"/>
      <c r="FG53" s="92"/>
      <c r="FH53" s="92"/>
      <c r="FI53" s="92"/>
      <c r="FJ53" s="92"/>
      <c r="FK53" s="92"/>
      <c r="FL53" s="92"/>
      <c r="FM53" s="92"/>
      <c r="FN53" s="92"/>
      <c r="FO53" s="92"/>
      <c r="FP53" s="92"/>
      <c r="FQ53" s="92"/>
      <c r="FR53" s="92"/>
      <c r="FS53" s="92"/>
      <c r="FT53" s="92"/>
      <c r="FU53" s="92"/>
      <c r="FV53" s="92"/>
      <c r="FW53" s="92"/>
      <c r="FX53" s="92"/>
      <c r="FY53" s="92"/>
      <c r="FZ53" s="92"/>
      <c r="GA53" s="92"/>
      <c r="GB53" s="92"/>
      <c r="GC53" s="92"/>
    </row>
    <row r="54" spans="1:185" s="88" customFormat="1" ht="21.75" customHeight="1">
      <c r="A54" s="86"/>
      <c r="B54" s="86"/>
      <c r="C54" s="86"/>
      <c r="D54" s="86"/>
      <c r="E54" s="86"/>
      <c r="F54" s="86"/>
      <c r="G54" s="86"/>
      <c r="H54" s="86"/>
      <c r="I54" s="86"/>
      <c r="J54" s="86"/>
      <c r="K54" s="86"/>
      <c r="L54" s="86" t="s">
        <v>97</v>
      </c>
      <c r="M54" s="86"/>
      <c r="N54" s="86"/>
      <c r="P54" s="90" t="s">
        <v>120</v>
      </c>
      <c r="Q54" s="86" t="s">
        <v>121</v>
      </c>
      <c r="S54" s="90">
        <v>0</v>
      </c>
      <c r="T54" s="94" t="s">
        <v>121</v>
      </c>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102"/>
      <c r="BE54" s="102"/>
      <c r="BF54" s="92"/>
      <c r="BG54" s="92"/>
      <c r="BH54" s="92"/>
      <c r="BI54" s="92"/>
      <c r="BJ54" s="92"/>
      <c r="BK54" s="92"/>
      <c r="BL54" s="92"/>
      <c r="BM54" s="92"/>
      <c r="BN54" s="92"/>
      <c r="BO54" s="92"/>
      <c r="BP54" s="92"/>
      <c r="BQ54" s="92"/>
      <c r="BR54" s="92"/>
      <c r="BS54" s="92"/>
      <c r="BT54" s="92"/>
      <c r="BU54" s="92"/>
      <c r="BV54" s="92"/>
      <c r="BW54" s="92"/>
      <c r="BX54" s="92"/>
      <c r="BY54" s="92"/>
      <c r="BZ54" s="92"/>
      <c r="CA54" s="92"/>
      <c r="CB54" s="92"/>
      <c r="CC54" s="92"/>
      <c r="CD54" s="92"/>
      <c r="CE54" s="92"/>
      <c r="CF54" s="92"/>
      <c r="CG54" s="92"/>
      <c r="CH54" s="92"/>
      <c r="CI54" s="92"/>
      <c r="CJ54" s="92"/>
      <c r="CK54" s="92"/>
      <c r="CL54" s="92"/>
      <c r="CM54" s="92"/>
      <c r="CN54" s="92"/>
      <c r="CO54" s="92"/>
      <c r="CP54" s="92"/>
      <c r="CQ54" s="92"/>
      <c r="CR54" s="92"/>
      <c r="CS54" s="92"/>
      <c r="CT54" s="92"/>
      <c r="CU54" s="92"/>
      <c r="CV54" s="92"/>
      <c r="CW54" s="92"/>
      <c r="CX54" s="92"/>
      <c r="CY54" s="92"/>
      <c r="CZ54" s="92"/>
      <c r="DA54" s="92"/>
      <c r="DB54" s="92"/>
      <c r="DC54" s="92"/>
      <c r="DD54" s="92"/>
      <c r="DE54" s="92"/>
      <c r="DF54" s="92"/>
      <c r="DG54" s="92"/>
      <c r="DH54" s="92"/>
      <c r="DI54" s="92"/>
      <c r="DJ54" s="92"/>
      <c r="DK54" s="92"/>
      <c r="DL54" s="92"/>
      <c r="DM54" s="92"/>
      <c r="DN54" s="92"/>
      <c r="DO54" s="92"/>
      <c r="DP54" s="92"/>
      <c r="DQ54" s="92"/>
      <c r="DR54" s="92"/>
      <c r="DS54" s="92"/>
      <c r="DT54" s="92"/>
      <c r="DU54" s="92"/>
      <c r="DV54" s="92"/>
      <c r="DW54" s="92"/>
      <c r="DX54" s="92"/>
      <c r="DY54" s="92"/>
      <c r="DZ54" s="92"/>
      <c r="EA54" s="92"/>
      <c r="EB54" s="92"/>
      <c r="EC54" s="92"/>
      <c r="ED54" s="92"/>
      <c r="EE54" s="92"/>
      <c r="EF54" s="92"/>
      <c r="EG54" s="92"/>
      <c r="EH54" s="92"/>
      <c r="EI54" s="92"/>
      <c r="EJ54" s="92"/>
      <c r="EK54" s="92"/>
      <c r="EL54" s="92"/>
      <c r="EM54" s="92"/>
      <c r="EN54" s="92"/>
      <c r="EO54" s="92"/>
      <c r="EP54" s="92"/>
      <c r="EQ54" s="92"/>
      <c r="ER54" s="92"/>
      <c r="ES54" s="92"/>
      <c r="ET54" s="92"/>
      <c r="EU54" s="92"/>
      <c r="EV54" s="92"/>
      <c r="EW54" s="92"/>
      <c r="EX54" s="92"/>
      <c r="EY54" s="92"/>
      <c r="EZ54" s="92"/>
      <c r="FA54" s="92"/>
      <c r="FB54" s="92"/>
      <c r="FC54" s="92"/>
      <c r="FD54" s="92"/>
      <c r="FE54" s="92"/>
      <c r="FF54" s="92"/>
      <c r="FG54" s="92"/>
      <c r="FH54" s="92"/>
      <c r="FI54" s="92"/>
      <c r="FJ54" s="92"/>
      <c r="FK54" s="92"/>
      <c r="FL54" s="92"/>
      <c r="FM54" s="92"/>
      <c r="FN54" s="92"/>
      <c r="FO54" s="92"/>
      <c r="FP54" s="92"/>
      <c r="FQ54" s="92"/>
      <c r="FR54" s="92"/>
      <c r="FS54" s="92"/>
      <c r="FT54" s="92"/>
      <c r="FU54" s="92"/>
      <c r="FV54" s="92"/>
      <c r="FW54" s="92"/>
      <c r="FX54" s="92"/>
      <c r="FY54" s="92"/>
      <c r="FZ54" s="92"/>
      <c r="GA54" s="92"/>
      <c r="GB54" s="92"/>
      <c r="GC54" s="92"/>
    </row>
    <row r="55" spans="1:57" s="95" customFormat="1" ht="21.75" customHeight="1">
      <c r="A55" s="88"/>
      <c r="B55" s="93"/>
      <c r="C55" s="88"/>
      <c r="D55" s="88"/>
      <c r="E55" s="88"/>
      <c r="F55" s="88"/>
      <c r="G55" s="94"/>
      <c r="H55" s="94"/>
      <c r="I55" s="94"/>
      <c r="J55" s="94"/>
      <c r="K55" s="94"/>
      <c r="L55" s="86" t="s">
        <v>119</v>
      </c>
      <c r="M55" s="86"/>
      <c r="N55" s="86"/>
      <c r="P55" s="91" t="s">
        <v>122</v>
      </c>
      <c r="Q55" s="86" t="s">
        <v>121</v>
      </c>
      <c r="S55" s="90" t="s">
        <v>128</v>
      </c>
      <c r="T55" s="94" t="s">
        <v>121</v>
      </c>
      <c r="U55" s="94"/>
      <c r="V55" s="94"/>
      <c r="W55" s="94"/>
      <c r="X55" s="94"/>
      <c r="Y55" s="94"/>
      <c r="Z55" s="94"/>
      <c r="AA55" s="94"/>
      <c r="AB55" s="94"/>
      <c r="AC55" s="94"/>
      <c r="AD55" s="94"/>
      <c r="AE55" s="94"/>
      <c r="AF55" s="96"/>
      <c r="AU55" s="97"/>
      <c r="BD55" s="103"/>
      <c r="BE55" s="103"/>
    </row>
    <row r="56" spans="1:57" s="95" customFormat="1" ht="21.75" customHeight="1">
      <c r="A56" s="88"/>
      <c r="B56" s="93"/>
      <c r="C56" s="88"/>
      <c r="D56" s="88"/>
      <c r="E56" s="88"/>
      <c r="F56" s="88"/>
      <c r="G56" s="94"/>
      <c r="H56" s="94"/>
      <c r="I56" s="94"/>
      <c r="J56" s="94"/>
      <c r="K56" s="94"/>
      <c r="L56" s="86" t="s">
        <v>13</v>
      </c>
      <c r="M56" s="86"/>
      <c r="N56" s="86"/>
      <c r="P56" s="91" t="s">
        <v>123</v>
      </c>
      <c r="Q56" s="86" t="s">
        <v>124</v>
      </c>
      <c r="S56" s="90">
        <v>243</v>
      </c>
      <c r="T56" s="94" t="s">
        <v>124</v>
      </c>
      <c r="U56" s="94"/>
      <c r="V56" s="94"/>
      <c r="W56" s="94"/>
      <c r="X56" s="94"/>
      <c r="Y56" s="94"/>
      <c r="Z56" s="94"/>
      <c r="AA56" s="94"/>
      <c r="AB56" s="94"/>
      <c r="AC56" s="94"/>
      <c r="AD56" s="94"/>
      <c r="AE56" s="94"/>
      <c r="AF56" s="96"/>
      <c r="AU56" s="97"/>
      <c r="BD56" s="103"/>
      <c r="BE56" s="103"/>
    </row>
    <row r="57" spans="1:57" s="88" customFormat="1" ht="21.75" customHeight="1">
      <c r="A57" s="85" t="s">
        <v>98</v>
      </c>
      <c r="B57" s="86" t="s">
        <v>99</v>
      </c>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7"/>
      <c r="AF57" s="87"/>
      <c r="BD57" s="101"/>
      <c r="BE57" s="101"/>
    </row>
    <row r="58" spans="1:57" s="88" customFormat="1" ht="21.75" customHeight="1">
      <c r="A58" s="86" t="s">
        <v>114</v>
      </c>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7"/>
      <c r="AF58" s="87"/>
      <c r="BD58" s="101"/>
      <c r="BE58" s="101"/>
    </row>
    <row r="59" spans="1:57" s="104" customFormat="1" ht="21" customHeight="1">
      <c r="A59" s="107" t="s">
        <v>113</v>
      </c>
      <c r="AK59" s="105"/>
      <c r="AL59" s="105"/>
      <c r="AM59" s="105"/>
      <c r="AN59" s="105"/>
      <c r="AO59" s="105"/>
      <c r="BD59" s="106"/>
      <c r="BE59" s="106"/>
    </row>
    <row r="60" spans="56:57" s="104" customFormat="1" ht="18">
      <c r="BD60" s="106"/>
      <c r="BE60" s="106"/>
    </row>
    <row r="61" spans="28:57" s="104" customFormat="1" ht="18">
      <c r="AB61" s="86"/>
      <c r="BD61" s="106"/>
      <c r="BE61" s="106"/>
    </row>
    <row r="210" ht="14.25" customHeight="1"/>
  </sheetData>
  <sheetProtection/>
  <mergeCells count="118">
    <mergeCell ref="A7:BC7"/>
    <mergeCell ref="A8:BC8"/>
    <mergeCell ref="A9:BC9"/>
    <mergeCell ref="A10:F10"/>
    <mergeCell ref="G10:I10"/>
    <mergeCell ref="J10:L10"/>
    <mergeCell ref="M10:O10"/>
    <mergeCell ref="P10:R10"/>
    <mergeCell ref="S10:U10"/>
    <mergeCell ref="V10:X10"/>
    <mergeCell ref="AQ10:AS10"/>
    <mergeCell ref="AT10:AY10"/>
    <mergeCell ref="Y10:AA10"/>
    <mergeCell ref="AB10:AD10"/>
    <mergeCell ref="AE10:AG10"/>
    <mergeCell ref="AH10:AJ10"/>
    <mergeCell ref="A11:F11"/>
    <mergeCell ref="G11:I11"/>
    <mergeCell ref="J11:L11"/>
    <mergeCell ref="M11:O11"/>
    <mergeCell ref="AK10:AM10"/>
    <mergeCell ref="AN10:AP10"/>
    <mergeCell ref="A12:F12"/>
    <mergeCell ref="AT12:AY12"/>
    <mergeCell ref="AB11:AD11"/>
    <mergeCell ref="AE11:AG11"/>
    <mergeCell ref="AH11:AJ11"/>
    <mergeCell ref="AK11:AM11"/>
    <mergeCell ref="P11:R11"/>
    <mergeCell ref="S11:U11"/>
    <mergeCell ref="V11:X11"/>
    <mergeCell ref="Y11:AA11"/>
    <mergeCell ref="S14:U14"/>
    <mergeCell ref="V14:X14"/>
    <mergeCell ref="Y14:AA14"/>
    <mergeCell ref="AB14:AD14"/>
    <mergeCell ref="AQ11:AS11"/>
    <mergeCell ref="AT11:AY11"/>
    <mergeCell ref="AE14:AG14"/>
    <mergeCell ref="AH14:AJ14"/>
    <mergeCell ref="AK14:AM14"/>
    <mergeCell ref="AN14:AP14"/>
    <mergeCell ref="A13:F13"/>
    <mergeCell ref="AT13:AY13"/>
    <mergeCell ref="G14:I14"/>
    <mergeCell ref="J14:L14"/>
    <mergeCell ref="M14:O14"/>
    <mergeCell ref="P14:R14"/>
    <mergeCell ref="AQ14:AS14"/>
    <mergeCell ref="AT14:AY14"/>
    <mergeCell ref="G15:I15"/>
    <mergeCell ref="J15:L15"/>
    <mergeCell ref="M15:O15"/>
    <mergeCell ref="P15:R15"/>
    <mergeCell ref="S15:U15"/>
    <mergeCell ref="V15:X15"/>
    <mergeCell ref="Y15:AA15"/>
    <mergeCell ref="AB15:AD15"/>
    <mergeCell ref="AQ15:AS15"/>
    <mergeCell ref="AV16:AY16"/>
    <mergeCell ref="AQ17:AS17"/>
    <mergeCell ref="AV18:AY18"/>
    <mergeCell ref="AE15:AG15"/>
    <mergeCell ref="AH15:AJ15"/>
    <mergeCell ref="AK15:AM15"/>
    <mergeCell ref="AN15:AP15"/>
    <mergeCell ref="C23:F23"/>
    <mergeCell ref="AT23:AW23"/>
    <mergeCell ref="AT30:AV30"/>
    <mergeCell ref="AT31:AV31"/>
    <mergeCell ref="AT19:AW19"/>
    <mergeCell ref="C20:F20"/>
    <mergeCell ref="AT20:AW20"/>
    <mergeCell ref="AV22:AY22"/>
    <mergeCell ref="C38:F38"/>
    <mergeCell ref="AU38:AW38"/>
    <mergeCell ref="AT40:AY40"/>
    <mergeCell ref="AT41:AW41"/>
    <mergeCell ref="AT32:AV32"/>
    <mergeCell ref="C34:F34"/>
    <mergeCell ref="AT34:AV34"/>
    <mergeCell ref="A37:F37"/>
    <mergeCell ref="AU37:AY37"/>
    <mergeCell ref="AT42:AW42"/>
    <mergeCell ref="G43:I43"/>
    <mergeCell ref="J43:L43"/>
    <mergeCell ref="M43:O43"/>
    <mergeCell ref="P43:R43"/>
    <mergeCell ref="S43:U43"/>
    <mergeCell ref="V43:X43"/>
    <mergeCell ref="Y43:AA43"/>
    <mergeCell ref="AB43:AD43"/>
    <mergeCell ref="AE45:AG45"/>
    <mergeCell ref="AH43:AJ43"/>
    <mergeCell ref="AK43:AM43"/>
    <mergeCell ref="AN43:AP43"/>
    <mergeCell ref="AE43:AG43"/>
    <mergeCell ref="AQ43:AS43"/>
    <mergeCell ref="AQ45:AS45"/>
    <mergeCell ref="AT43:AW43"/>
    <mergeCell ref="G45:I45"/>
    <mergeCell ref="J45:L45"/>
    <mergeCell ref="M45:O45"/>
    <mergeCell ref="P45:R45"/>
    <mergeCell ref="S45:U45"/>
    <mergeCell ref="V45:X45"/>
    <mergeCell ref="Y45:AA45"/>
    <mergeCell ref="AB45:AD45"/>
    <mergeCell ref="D48:F48"/>
    <mergeCell ref="AT48:AV48"/>
    <mergeCell ref="A53:M53"/>
    <mergeCell ref="AT45:AW45"/>
    <mergeCell ref="AT46:AY46"/>
    <mergeCell ref="D47:F47"/>
    <mergeCell ref="AT47:AV47"/>
    <mergeCell ref="AH45:AJ45"/>
    <mergeCell ref="AK45:AM45"/>
    <mergeCell ref="AN45:AP45"/>
  </mergeCells>
  <printOptions/>
  <pageMargins left="0.75" right="0.75" top="1" bottom="1" header="0.5" footer="0.5"/>
  <pageSetup fitToWidth="2" fitToHeight="1" horizontalDpi="600" verticalDpi="600" orientation="landscape" paperSize="8" scale="62" r:id="rId3"/>
  <legacyDrawing r:id="rId2"/>
  <oleObjects>
    <oleObject progId="CDraw5" shapeId="36940"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Telkom SA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spies</dc:creator>
  <cp:keywords/>
  <dc:description/>
  <cp:lastModifiedBy>Lynette Steyn</cp:lastModifiedBy>
  <cp:lastPrinted>2007-02-19T10:04:26Z</cp:lastPrinted>
  <dcterms:created xsi:type="dcterms:W3CDTF">2000-12-17T15:02:17Z</dcterms:created>
  <dcterms:modified xsi:type="dcterms:W3CDTF">2014-10-06T13:08:30Z</dcterms:modified>
  <cp:category/>
  <cp:version/>
  <cp:contentType/>
  <cp:contentStatus/>
</cp:coreProperties>
</file>